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sendydang/Library/CloudStorage/Box-Box/Sendy's Working Files BOX/Electronic Appt Forms/2024-25 Electronic Appt Forms/00_Forms/"/>
    </mc:Choice>
  </mc:AlternateContent>
  <xr:revisionPtr revIDLastSave="0" documentId="13_ncr:1_{FF146F28-12D6-AA42-8394-6DC4F1EA67F0}" xr6:coauthVersionLast="47" xr6:coauthVersionMax="47" xr10:uidLastSave="{00000000-0000-0000-0000-000000000000}"/>
  <bookViews>
    <workbookView xWindow="5280" yWindow="2900" windowWidth="34140" windowHeight="19260" tabRatio="690" xr2:uid="{00000000-000D-0000-FFFF-FFFF00000000}"/>
  </bookViews>
  <sheets>
    <sheet name="DEPT-AP form" sheetId="1" r:id="rId1"/>
    <sheet name="DEPT-course info" sheetId="9" r:id="rId2"/>
    <sheet name="College Analyst" sheetId="5" r:id="rId3"/>
    <sheet name="database info" sheetId="10" state="hidden" r:id="rId4"/>
    <sheet name="validation" sheetId="3" state="hidden" r:id="rId5"/>
  </sheets>
  <definedNames>
    <definedName name="_xlnm.Print_Area" localSheetId="0">'DEPT-AP form'!$A$1:$J$73</definedName>
    <definedName name="_xlnm.Print_Area" localSheetId="1">'DEPT-course info'!$A$1:$P$38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D14" i="5"/>
  <c r="K268" i="3" l="1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267" i="3"/>
  <c r="L4" i="5" l="1"/>
  <c r="B12" i="5"/>
  <c r="K266" i="3" l="1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" i="3"/>
  <c r="B14" i="5" s="1"/>
  <c r="B6" i="10" l="1"/>
  <c r="B3" i="10" s="1"/>
  <c r="A3" i="10"/>
  <c r="L6" i="5" l="1"/>
  <c r="K24" i="9" l="1"/>
  <c r="H17" i="9"/>
  <c r="K10" i="9"/>
  <c r="F29" i="9"/>
  <c r="F27" i="9"/>
  <c r="F25" i="9"/>
  <c r="H24" i="9" s="1"/>
  <c r="F22" i="9"/>
  <c r="F20" i="9"/>
  <c r="F18" i="9"/>
  <c r="F15" i="9"/>
  <c r="F13" i="9"/>
  <c r="K17" i="9" l="1"/>
  <c r="K33" i="9" s="1"/>
  <c r="F11" i="9"/>
  <c r="B29" i="9"/>
  <c r="B27" i="9"/>
  <c r="B25" i="9"/>
  <c r="B22" i="9"/>
  <c r="B20" i="9"/>
  <c r="B18" i="9"/>
  <c r="B15" i="9"/>
  <c r="B13" i="9"/>
  <c r="B11" i="9"/>
  <c r="D7" i="9"/>
  <c r="D3" i="9"/>
  <c r="N1" i="9"/>
  <c r="D1" i="9"/>
  <c r="K31" i="9" l="1"/>
  <c r="F31" i="9"/>
  <c r="H10" i="9"/>
  <c r="H33" i="9" l="1"/>
  <c r="F33" i="9" s="1"/>
  <c r="H31" i="9"/>
  <c r="B10" i="5" l="1"/>
  <c r="B29" i="5"/>
  <c r="B27" i="5"/>
  <c r="B25" i="5"/>
  <c r="J29" i="5"/>
  <c r="J27" i="5"/>
  <c r="J25" i="5"/>
  <c r="F29" i="5"/>
  <c r="F27" i="5"/>
  <c r="F25" i="5"/>
  <c r="B8" i="5"/>
  <c r="B6" i="5"/>
  <c r="J41" i="1" l="1"/>
  <c r="J34" i="1"/>
  <c r="J27" i="1"/>
  <c r="C45" i="1" s="1"/>
  <c r="E45" i="1" s="1"/>
  <c r="C47" i="1" l="1"/>
  <c r="F20" i="5" s="1"/>
  <c r="C46" i="1"/>
  <c r="B45" i="1"/>
  <c r="D3" i="10"/>
  <c r="B46" i="1"/>
  <c r="B47" i="1"/>
  <c r="E47" i="1" l="1"/>
  <c r="J3" i="10" s="1"/>
  <c r="D20" i="5"/>
  <c r="E46" i="1"/>
  <c r="G3" i="10" s="1"/>
  <c r="D47" i="1"/>
  <c r="I3" i="10" s="1"/>
  <c r="D46" i="1"/>
  <c r="F3" i="10" s="1"/>
  <c r="B48" i="1"/>
  <c r="D45" i="1"/>
  <c r="B20" i="5"/>
  <c r="L10" i="5" l="1"/>
  <c r="E48" i="1"/>
  <c r="D48" i="1"/>
  <c r="L3" i="10" s="1"/>
  <c r="C3" i="10"/>
  <c r="N5" i="9" l="1"/>
  <c r="B18" i="5"/>
  <c r="M3" i="10"/>
  <c r="D5" i="9"/>
</calcChain>
</file>

<file path=xl/sharedStrings.xml><?xml version="1.0" encoding="utf-8"?>
<sst xmlns="http://schemas.openxmlformats.org/spreadsheetml/2006/main" count="1065" uniqueCount="226">
  <si>
    <t>Department Contact:</t>
  </si>
  <si>
    <t>Phone:</t>
  </si>
  <si>
    <t>Date:</t>
  </si>
  <si>
    <t>To:</t>
  </si>
  <si>
    <t>From:</t>
  </si>
  <si>
    <t>Department:</t>
  </si>
  <si>
    <t>Re:</t>
  </si>
  <si>
    <t>Department Contact Information</t>
  </si>
  <si>
    <t>General Information</t>
  </si>
  <si>
    <t>Appointee:</t>
  </si>
  <si>
    <t>Title:</t>
  </si>
  <si>
    <t>Workload Information</t>
  </si>
  <si>
    <t>Academic Year:</t>
  </si>
  <si>
    <t>Annual Salary Rate:</t>
  </si>
  <si>
    <t>Quarter(s):</t>
  </si>
  <si>
    <t>WORKLOAD (by quarter; including total/quarter)</t>
  </si>
  <si>
    <t>Quarter</t>
  </si>
  <si>
    <t>Course</t>
  </si>
  <si>
    <t>#Units</t>
  </si>
  <si>
    <t>Hrs/Wk</t>
  </si>
  <si>
    <t>Enrollment</t>
  </si>
  <si>
    <t>Category</t>
  </si>
  <si>
    <t>#IWC</t>
  </si>
  <si>
    <t>Fall</t>
  </si>
  <si>
    <t>Winter</t>
  </si>
  <si>
    <t>Spring</t>
  </si>
  <si>
    <t>FALL QUARTER TOTAL</t>
  </si>
  <si>
    <t>WINTER QUARTER TOTAL</t>
  </si>
  <si>
    <t>SPRING QUARTER TOTAL</t>
  </si>
  <si>
    <t>Totals</t>
  </si>
  <si>
    <t>Percent Time</t>
  </si>
  <si>
    <t>FTE</t>
  </si>
  <si>
    <t>Cost</t>
  </si>
  <si>
    <t>Annual</t>
  </si>
  <si>
    <t>Appointment Information</t>
  </si>
  <si>
    <t>Description of non-instructional assignments, if any:</t>
  </si>
  <si>
    <t>If candidate will hold another UCSB appointment concurrently with the proposed Lecturer appointment, provide the title, department and pay basis for the other appointment:</t>
  </si>
  <si>
    <t>If any courses are graduate-level, please attach the approved Request for the approval of graduate instructions form.</t>
  </si>
  <si>
    <t>Department Chair Signature</t>
  </si>
  <si>
    <t>Date</t>
  </si>
  <si>
    <t>Dean Signature</t>
  </si>
  <si>
    <t>NAME</t>
  </si>
  <si>
    <t>DEPT</t>
  </si>
  <si>
    <t>CYC</t>
  </si>
  <si>
    <t>DEGREE</t>
  </si>
  <si>
    <t>PhD</t>
  </si>
  <si>
    <t>MA</t>
  </si>
  <si>
    <t>MFA</t>
  </si>
  <si>
    <t>BA</t>
  </si>
  <si>
    <t>BS</t>
  </si>
  <si>
    <t>MS</t>
  </si>
  <si>
    <t>% TIME</t>
  </si>
  <si>
    <t>CLASS(ES)</t>
  </si>
  <si>
    <t>FALL</t>
  </si>
  <si>
    <t>WINTER</t>
  </si>
  <si>
    <t>SPRING</t>
  </si>
  <si>
    <t>COMMENTS</t>
  </si>
  <si>
    <t>EMAIL ADDRESS</t>
  </si>
  <si>
    <t>TITLE &amp; TC</t>
  </si>
  <si>
    <t>Courses</t>
  </si>
  <si>
    <t>FTE:</t>
  </si>
  <si>
    <t>CYC:</t>
  </si>
  <si>
    <t>Dept</t>
  </si>
  <si>
    <t>Name</t>
  </si>
  <si>
    <t>AASP</t>
  </si>
  <si>
    <t>ANTH</t>
  </si>
  <si>
    <t>Anthropology</t>
  </si>
  <si>
    <t>ARTH</t>
  </si>
  <si>
    <t>History of Art &amp; Architecture</t>
  </si>
  <si>
    <t>ARTS</t>
  </si>
  <si>
    <t>Department of Art</t>
  </si>
  <si>
    <t>BLST</t>
  </si>
  <si>
    <t>Black Studies</t>
  </si>
  <si>
    <t>BMSE</t>
  </si>
  <si>
    <t>Biomolecular Science &amp; Engineering</t>
  </si>
  <si>
    <t>CHEM</t>
  </si>
  <si>
    <t>Chemistry &amp; Biochemistry</t>
  </si>
  <si>
    <t>CHST</t>
  </si>
  <si>
    <t>CLAS</t>
  </si>
  <si>
    <t>Classics</t>
  </si>
  <si>
    <t>DRAM</t>
  </si>
  <si>
    <t>Theater &amp; Dance</t>
  </si>
  <si>
    <t>DYNS</t>
  </si>
  <si>
    <t>Dynamical Neuroscience</t>
  </si>
  <si>
    <t>EAST</t>
  </si>
  <si>
    <t>East Asian Languages &amp; Cultural Studies</t>
  </si>
  <si>
    <t>ECON</t>
  </si>
  <si>
    <t>Economics</t>
  </si>
  <si>
    <t>EEMB</t>
  </si>
  <si>
    <t>ENGL</t>
  </si>
  <si>
    <t>English</t>
  </si>
  <si>
    <t>ENST</t>
  </si>
  <si>
    <t>Environmental Studies</t>
  </si>
  <si>
    <t>ESLG</t>
  </si>
  <si>
    <t>English for Multilingual Students</t>
  </si>
  <si>
    <t>FILM</t>
  </si>
  <si>
    <t>Film &amp; Media Studies</t>
  </si>
  <si>
    <t>FRIT</t>
  </si>
  <si>
    <t>French &amp; Italian</t>
  </si>
  <si>
    <t>CMST</t>
  </si>
  <si>
    <t>Communication</t>
  </si>
  <si>
    <t>CMLT</t>
  </si>
  <si>
    <t>Comparative Literature</t>
  </si>
  <si>
    <t>GEOG</t>
  </si>
  <si>
    <t>Geography</t>
  </si>
  <si>
    <t>GEOL</t>
  </si>
  <si>
    <t>Earth Science</t>
  </si>
  <si>
    <t>GERM</t>
  </si>
  <si>
    <t>German</t>
  </si>
  <si>
    <t>GISP</t>
  </si>
  <si>
    <t>Global &amp; International Studies</t>
  </si>
  <si>
    <t>HIST</t>
  </si>
  <si>
    <t xml:space="preserve">History </t>
  </si>
  <si>
    <t>HMCT</t>
  </si>
  <si>
    <t>Interdisciplinary Humanities Center</t>
  </si>
  <si>
    <t>HUFA</t>
  </si>
  <si>
    <t>Humanities &amp; Fine Arts</t>
  </si>
  <si>
    <t>LING</t>
  </si>
  <si>
    <t>Linguistics</t>
  </si>
  <si>
    <t>LTSC</t>
  </si>
  <si>
    <t>Dean - College of Letters &amp; Science</t>
  </si>
  <si>
    <t>MATH</t>
  </si>
  <si>
    <t>Mathematics</t>
  </si>
  <si>
    <t>MATP</t>
  </si>
  <si>
    <t>Media Arts &amp; Technology</t>
  </si>
  <si>
    <t>MCDB</t>
  </si>
  <si>
    <t>Molecular, Cellular, Developmental Biology</t>
  </si>
  <si>
    <t>MILS</t>
  </si>
  <si>
    <t>Military Science</t>
  </si>
  <si>
    <t>MLPS</t>
  </si>
  <si>
    <t>Math, Life &amp; Physical Sciences</t>
  </si>
  <si>
    <t>MUSC</t>
  </si>
  <si>
    <t>Music</t>
  </si>
  <si>
    <t>PHIL</t>
  </si>
  <si>
    <t>Philosophy</t>
  </si>
  <si>
    <t>PHYA</t>
  </si>
  <si>
    <t>Physical Activities</t>
  </si>
  <si>
    <t>PHYS</t>
  </si>
  <si>
    <t>Physics</t>
  </si>
  <si>
    <t>POLS</t>
  </si>
  <si>
    <t>Political Science</t>
  </si>
  <si>
    <t>PSYC</t>
  </si>
  <si>
    <t>Psychological &amp; Brain Sciences</t>
  </si>
  <si>
    <t>RELG</t>
  </si>
  <si>
    <t>Religious Studies</t>
  </si>
  <si>
    <t>SAPP</t>
  </si>
  <si>
    <t>Statistics &amp; Applied Probability</t>
  </si>
  <si>
    <t>SOCL</t>
  </si>
  <si>
    <t>Sociology</t>
  </si>
  <si>
    <t>SOSC</t>
  </si>
  <si>
    <t>Social Sciences</t>
  </si>
  <si>
    <t>SPAN</t>
  </si>
  <si>
    <t>Spanish &amp; Portuguese</t>
  </si>
  <si>
    <t>WRIT</t>
  </si>
  <si>
    <t>Writing Program</t>
  </si>
  <si>
    <t>WSTD</t>
  </si>
  <si>
    <t>Feminist Studies</t>
  </si>
  <si>
    <t>LAIS</t>
  </si>
  <si>
    <t>Latin American &amp; Iberian Studies</t>
  </si>
  <si>
    <t>Asian American Studies</t>
  </si>
  <si>
    <t>Chicana &amp; Chicano Studies</t>
  </si>
  <si>
    <t>Ecology, Evolution &amp; Marine Biology</t>
  </si>
  <si>
    <t>MSGP</t>
  </si>
  <si>
    <t>Marine Studies Graduate Program</t>
  </si>
  <si>
    <t>Pierre Wiltzius, Dean of Mathematical, Life, and Physical Sciences</t>
  </si>
  <si>
    <t>Charles Hale, Dean of Social Sciences</t>
  </si>
  <si>
    <t>CONTINUING LECTURER ANNUAL WORKLOAD FORM</t>
  </si>
  <si>
    <t>Continuing Lecturer annual workload appointment</t>
  </si>
  <si>
    <t>Continuing Lecturer (1631)</t>
  </si>
  <si>
    <t>Continuing Lecturer 1/9th (1633)</t>
  </si>
  <si>
    <t>Continuing Senior Lecturer (1641)</t>
  </si>
  <si>
    <t>Continuing Senior Lecturer 1/9th (1643)</t>
  </si>
  <si>
    <t>Continuing Supervisor of Teacher Education (2221)</t>
  </si>
  <si>
    <t>Which, if any, of the assigned courses are augmentations to the permanent FTE allocation for this lecturer?</t>
  </si>
  <si>
    <t>For payroll purposes, temporary augmentations must be entered under a separate title code and appointment/distribution line.</t>
  </si>
  <si>
    <t>Are these Temporary or Permanent augmentations?</t>
  </si>
  <si>
    <t xml:space="preserve">             Temporary</t>
  </si>
  <si>
    <t xml:space="preserve">              Permanent</t>
  </si>
  <si>
    <t>Justification &amp; explanation of augmentation:</t>
  </si>
  <si>
    <t>Dept Contact:</t>
  </si>
  <si>
    <t>Appointee Name:</t>
  </si>
  <si>
    <t>YEAR</t>
  </si>
  <si>
    <t>CONTINUING LECTURER APPOINTMENT WORKSHEET</t>
  </si>
  <si>
    <t>Reductions</t>
  </si>
  <si>
    <t xml:space="preserve">Augment-ation </t>
  </si>
  <si>
    <t>If Augmentation, provide details on need and funding</t>
  </si>
  <si>
    <t>IWC</t>
  </si>
  <si>
    <t>Base</t>
  </si>
  <si>
    <t>Total IWC</t>
  </si>
  <si>
    <t>Total FTE</t>
  </si>
  <si>
    <t>Email:</t>
  </si>
  <si>
    <t>ANNUAL</t>
  </si>
  <si>
    <t>Qtr Cost</t>
  </si>
  <si>
    <t>Total Cost</t>
  </si>
  <si>
    <t>2024-25</t>
  </si>
  <si>
    <t>Daina Ramey Berry, Dean of Humanities and Fine Arts</t>
  </si>
  <si>
    <t>Salary Point:</t>
  </si>
  <si>
    <t>2025-26</t>
  </si>
  <si>
    <t>Base Workload</t>
  </si>
  <si>
    <t>Augmentation</t>
  </si>
  <si>
    <t>2026-27</t>
  </si>
  <si>
    <t>Helper</t>
  </si>
  <si>
    <t>Salary Point</t>
  </si>
  <si>
    <t>AY</t>
  </si>
  <si>
    <t>Title</t>
  </si>
  <si>
    <t>SALAY POINT</t>
  </si>
  <si>
    <t>SALARY RATE</t>
  </si>
  <si>
    <t>BASE FTE</t>
  </si>
  <si>
    <t>TEMP Augmentation / Reduction FTE</t>
  </si>
  <si>
    <t>Regular Annual Workload</t>
  </si>
  <si>
    <t>Excellence</t>
  </si>
  <si>
    <t xml:space="preserve">Merit </t>
  </si>
  <si>
    <t>Promotion</t>
  </si>
  <si>
    <t>REVIEWER</t>
  </si>
  <si>
    <t>JULY 1 ACTION</t>
  </si>
  <si>
    <t>Proposed Salary Point</t>
  </si>
  <si>
    <t>Proposed Salary Rate</t>
  </si>
  <si>
    <t>WORKLOAD FTE</t>
  </si>
  <si>
    <t>TOTAL FTE</t>
  </si>
  <si>
    <t>Salary Rate Based on 7/1/2023 Salary Scale</t>
  </si>
  <si>
    <t xml:space="preserve">APPT AVERAGING </t>
  </si>
  <si>
    <t>YES</t>
  </si>
  <si>
    <t>NO</t>
  </si>
  <si>
    <t>Type</t>
  </si>
  <si>
    <t>Aug</t>
  </si>
  <si>
    <t>Based on 7/1/2024 Salary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</si>
</sst>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\$#,##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0" tint="-0.499984740745262"/>
      <name val="Calibri"/>
      <family val="2"/>
      <scheme val="minor"/>
    </font>
    <font>
      <sz val="9"/>
      <color theme="0" tint="-0.499984740745262"/>
      <name val="Times New Roman"/>
      <family val="1"/>
    </font>
    <font>
      <sz val="8"/>
      <color rgb="FF000000"/>
      <name val="Segoe UI"/>
      <charset val="1"/>
    </font>
    <font>
      <b/>
      <sz val="11"/>
      <color rgb="FFFF0000"/>
      <name val="Calibri"/>
      <family val="2"/>
    </font>
    <font>
      <sz val="11"/>
      <name val="Calibri"/>
      <family val="2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i/>
      <sz val="9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vertical="center"/>
    </xf>
    <xf numFmtId="16" fontId="0" fillId="0" borderId="0" xfId="0" quotePrefix="1" applyNumberFormat="1"/>
    <xf numFmtId="0" fontId="0" fillId="0" borderId="0" xfId="0" quotePrefix="1"/>
    <xf numFmtId="0" fontId="5" fillId="0" borderId="0" xfId="0" applyFont="1"/>
    <xf numFmtId="43" fontId="0" fillId="0" borderId="0" xfId="1" applyFont="1"/>
    <xf numFmtId="0" fontId="7" fillId="0" borderId="0" xfId="0" applyFont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9" fontId="0" fillId="0" borderId="0" xfId="0" applyNumberFormat="1"/>
    <xf numFmtId="0" fontId="0" fillId="0" borderId="4" xfId="0" applyBorder="1"/>
    <xf numFmtId="0" fontId="0" fillId="0" borderId="0" xfId="0" applyAlignment="1">
      <alignment vertical="center" wrapText="1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8" fillId="0" borderId="0" xfId="0" applyFont="1"/>
    <xf numFmtId="0" fontId="4" fillId="0" borderId="2" xfId="0" applyFont="1" applyBorder="1"/>
    <xf numFmtId="0" fontId="4" fillId="0" borderId="3" xfId="0" applyFont="1" applyBorder="1"/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43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10" fillId="0" borderId="2" xfId="0" applyFont="1" applyBorder="1"/>
    <xf numFmtId="0" fontId="3" fillId="0" borderId="3" xfId="0" applyFont="1" applyBorder="1"/>
    <xf numFmtId="0" fontId="4" fillId="0" borderId="0" xfId="0" applyFont="1"/>
    <xf numFmtId="0" fontId="9" fillId="0" borderId="0" xfId="0" applyFont="1"/>
    <xf numFmtId="0" fontId="9" fillId="0" borderId="5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4" fontId="9" fillId="0" borderId="5" xfId="0" applyNumberFormat="1" applyFont="1" applyBorder="1" applyAlignment="1">
      <alignment horizontal="center"/>
    </xf>
    <xf numFmtId="0" fontId="12" fillId="0" borderId="0" xfId="0" applyFont="1"/>
    <xf numFmtId="14" fontId="9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right"/>
    </xf>
    <xf numFmtId="2" fontId="9" fillId="0" borderId="5" xfId="0" applyNumberFormat="1" applyFont="1" applyBorder="1" applyAlignment="1">
      <alignment horizontal="center"/>
    </xf>
    <xf numFmtId="2" fontId="9" fillId="0" borderId="0" xfId="0" applyNumberFormat="1" applyFont="1"/>
    <xf numFmtId="164" fontId="9" fillId="0" borderId="0" xfId="0" applyNumberFormat="1" applyFont="1" applyAlignment="1">
      <alignment horizontal="center"/>
    </xf>
    <xf numFmtId="165" fontId="0" fillId="0" borderId="0" xfId="1" applyNumberFormat="1" applyFont="1" applyBorder="1" applyAlignment="1"/>
    <xf numFmtId="0" fontId="6" fillId="0" borderId="0" xfId="0" applyFont="1"/>
    <xf numFmtId="0" fontId="14" fillId="0" borderId="0" xfId="0" applyFont="1" applyAlignment="1">
      <alignment vertical="center"/>
    </xf>
    <xf numFmtId="0" fontId="13" fillId="0" borderId="0" xfId="0" applyFont="1"/>
    <xf numFmtId="0" fontId="6" fillId="0" borderId="0" xfId="0" applyFont="1" applyAlignment="1">
      <alignment horizontal="center" vertical="center" wrapText="1"/>
    </xf>
    <xf numFmtId="164" fontId="0" fillId="0" borderId="0" xfId="0" applyNumberFormat="1"/>
    <xf numFmtId="43" fontId="17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20" fillId="0" borderId="0" xfId="0" applyFont="1" applyAlignment="1">
      <alignment horizontal="left" vertical="top"/>
    </xf>
    <xf numFmtId="7" fontId="17" fillId="0" borderId="1" xfId="1" applyNumberFormat="1" applyFont="1" applyBorder="1" applyAlignment="1"/>
    <xf numFmtId="0" fontId="5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horizontal="left" wrapText="1"/>
    </xf>
    <xf numFmtId="164" fontId="14" fillId="0" borderId="5" xfId="0" applyNumberFormat="1" applyFont="1" applyBorder="1" applyAlignment="1">
      <alignment horizontal="left" vertical="center" wrapText="1" indent="1"/>
    </xf>
    <xf numFmtId="0" fontId="9" fillId="0" borderId="4" xfId="0" applyFont="1" applyBorder="1" applyAlignment="1">
      <alignment vertical="center"/>
    </xf>
    <xf numFmtId="0" fontId="16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3" fontId="9" fillId="0" borderId="1" xfId="0" applyNumberFormat="1" applyFont="1" applyBorder="1" applyAlignment="1">
      <alignment vertical="center" wrapText="1"/>
    </xf>
    <xf numFmtId="43" fontId="14" fillId="0" borderId="1" xfId="0" applyNumberFormat="1" applyFont="1" applyBorder="1" applyAlignment="1">
      <alignment vertical="center" wrapText="1"/>
    </xf>
    <xf numFmtId="43" fontId="4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0" applyNumberFormat="1" applyFont="1"/>
    <xf numFmtId="43" fontId="5" fillId="0" borderId="0" xfId="1" applyFont="1" applyAlignment="1">
      <alignment horizontal="center"/>
    </xf>
    <xf numFmtId="43" fontId="5" fillId="0" borderId="0" xfId="1" applyFont="1"/>
    <xf numFmtId="0" fontId="4" fillId="0" borderId="0" xfId="0" applyFont="1" applyAlignment="1">
      <alignment horizontal="center"/>
    </xf>
    <xf numFmtId="0" fontId="4" fillId="0" borderId="5" xfId="0" applyFont="1" applyBorder="1"/>
    <xf numFmtId="0" fontId="4" fillId="8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0" xfId="0" applyAlignment="1">
      <alignment wrapText="1"/>
    </xf>
    <xf numFmtId="2" fontId="0" fillId="8" borderId="0" xfId="0" applyNumberFormat="1" applyFill="1"/>
    <xf numFmtId="164" fontId="0" fillId="8" borderId="0" xfId="1" applyNumberFormat="1" applyFont="1" applyFill="1"/>
    <xf numFmtId="43" fontId="0" fillId="0" borderId="0" xfId="1" applyFont="1" applyFill="1" applyBorder="1"/>
    <xf numFmtId="2" fontId="0" fillId="7" borderId="0" xfId="0" applyNumberFormat="1" applyFill="1"/>
    <xf numFmtId="164" fontId="0" fillId="7" borderId="0" xfId="1" applyNumberFormat="1" applyFont="1" applyFill="1"/>
    <xf numFmtId="2" fontId="0" fillId="9" borderId="0" xfId="0" applyNumberFormat="1" applyFill="1"/>
    <xf numFmtId="164" fontId="0" fillId="9" borderId="0" xfId="1" applyNumberFormat="1" applyFont="1" applyFill="1"/>
    <xf numFmtId="43" fontId="0" fillId="10" borderId="0" xfId="1" applyFont="1" applyFill="1"/>
    <xf numFmtId="164" fontId="0" fillId="10" borderId="0" xfId="0" applyNumberFormat="1" applyFill="1"/>
    <xf numFmtId="10" fontId="9" fillId="0" borderId="1" xfId="2" applyNumberFormat="1" applyFont="1" applyBorder="1" applyAlignment="1">
      <alignment horizontal="center"/>
    </xf>
    <xf numFmtId="10" fontId="9" fillId="0" borderId="5" xfId="0" applyNumberFormat="1" applyFont="1" applyBorder="1"/>
    <xf numFmtId="10" fontId="9" fillId="0" borderId="0" xfId="0" applyNumberFormat="1" applyFont="1"/>
    <xf numFmtId="10" fontId="0" fillId="0" borderId="0" xfId="0" applyNumberFormat="1"/>
    <xf numFmtId="10" fontId="0" fillId="0" borderId="5" xfId="0" applyNumberForma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4" fontId="9" fillId="0" borderId="2" xfId="1" applyNumberFormat="1" applyFont="1" applyBorder="1" applyAlignment="1">
      <alignment horizontal="left" vertical="center" wrapText="1"/>
    </xf>
    <xf numFmtId="164" fontId="9" fillId="0" borderId="3" xfId="1" applyNumberFormat="1" applyFont="1" applyBorder="1" applyAlignment="1">
      <alignment horizontal="left" vertical="center" wrapText="1"/>
    </xf>
    <xf numFmtId="164" fontId="9" fillId="0" borderId="4" xfId="1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/>
    </xf>
    <xf numFmtId="0" fontId="0" fillId="8" borderId="0" xfId="0" applyFill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23" fillId="8" borderId="0" xfId="0" applyFont="1" applyFill="1" applyAlignment="1">
      <alignment horizontal="center"/>
    </xf>
    <xf numFmtId="0" fontId="0" fillId="8" borderId="14" xfId="0" applyFill="1" applyBorder="1" applyAlignment="1">
      <alignment horizontal="left"/>
    </xf>
    <xf numFmtId="0" fontId="0" fillId="8" borderId="14" xfId="0" applyFill="1" applyBorder="1"/>
    <xf numFmtId="0" fontId="0" fillId="8" borderId="14" xfId="0" applyFill="1" applyBorder="1" applyAlignment="1">
      <alignment horizontal="center"/>
    </xf>
    <xf numFmtId="0" fontId="23" fillId="8" borderId="14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0" fontId="0" fillId="11" borderId="0" xfId="0" applyFill="1"/>
    <xf numFmtId="0" fontId="0" fillId="11" borderId="0" xfId="0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11" borderId="14" xfId="0" applyFill="1" applyBorder="1" applyAlignment="1">
      <alignment horizontal="left"/>
    </xf>
    <xf numFmtId="0" fontId="0" fillId="11" borderId="14" xfId="0" applyFill="1" applyBorder="1"/>
    <xf numFmtId="0" fontId="0" fillId="11" borderId="14" xfId="0" applyFill="1" applyBorder="1" applyAlignment="1">
      <alignment horizontal="center"/>
    </xf>
    <xf numFmtId="2" fontId="9" fillId="0" borderId="5" xfId="0" applyNumberFormat="1" applyFont="1" applyBorder="1"/>
    <xf numFmtId="2" fontId="0" fillId="0" borderId="5" xfId="0" applyNumberFormat="1" applyBorder="1"/>
    <xf numFmtId="0" fontId="1" fillId="0" borderId="5" xfId="0" applyFont="1" applyBorder="1" applyAlignment="1">
      <alignment vertical="center"/>
    </xf>
    <xf numFmtId="0" fontId="0" fillId="0" borderId="18" xfId="0" applyBorder="1"/>
    <xf numFmtId="0" fontId="1" fillId="0" borderId="0" xfId="0" applyFont="1" applyAlignment="1">
      <alignment vertical="center"/>
    </xf>
    <xf numFmtId="0" fontId="15" fillId="0" borderId="0" xfId="0" applyFont="1"/>
    <xf numFmtId="0" fontId="0" fillId="0" borderId="19" xfId="0" applyBorder="1"/>
    <xf numFmtId="0" fontId="0" fillId="0" borderId="0" xfId="0" applyAlignment="1">
      <alignment horizontal="left"/>
    </xf>
    <xf numFmtId="0" fontId="0" fillId="0" borderId="6" xfId="0" applyBorder="1"/>
    <xf numFmtId="0" fontId="0" fillId="0" borderId="7" xfId="0" applyBorder="1"/>
    <xf numFmtId="0" fontId="4" fillId="5" borderId="16" xfId="0" applyFont="1" applyFill="1" applyBorder="1"/>
    <xf numFmtId="0" fontId="0" fillId="5" borderId="15" xfId="0" applyFill="1" applyBorder="1"/>
    <xf numFmtId="0" fontId="0" fillId="5" borderId="17" xfId="0" applyFill="1" applyBorder="1" applyAlignment="1">
      <alignment horizontal="right"/>
    </xf>
    <xf numFmtId="0" fontId="0" fillId="5" borderId="17" xfId="0" applyFill="1" applyBorder="1"/>
    <xf numFmtId="0" fontId="4" fillId="0" borderId="18" xfId="0" applyFont="1" applyBorder="1"/>
    <xf numFmtId="0" fontId="5" fillId="5" borderId="15" xfId="0" applyFont="1" applyFill="1" applyBorder="1"/>
    <xf numFmtId="0" fontId="0" fillId="12" borderId="14" xfId="0" applyFill="1" applyBorder="1"/>
    <xf numFmtId="0" fontId="0" fillId="12" borderId="14" xfId="0" applyFill="1" applyBorder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23" fillId="11" borderId="14" xfId="0" applyFont="1" applyFill="1" applyBorder="1" applyAlignment="1">
      <alignment horizontal="center"/>
    </xf>
    <xf numFmtId="0" fontId="0" fillId="12" borderId="0" xfId="0" applyFill="1" applyAlignment="1">
      <alignment horizontal="left"/>
    </xf>
    <xf numFmtId="0" fontId="23" fillId="12" borderId="0" xfId="0" applyFont="1" applyFill="1" applyAlignment="1">
      <alignment horizontal="center"/>
    </xf>
    <xf numFmtId="0" fontId="0" fillId="12" borderId="14" xfId="0" applyFill="1" applyBorder="1" applyAlignment="1">
      <alignment horizontal="left"/>
    </xf>
    <xf numFmtId="0" fontId="23" fillId="12" borderId="14" xfId="0" applyFon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0" fontId="22" fillId="0" borderId="14" xfId="0" applyFont="1" applyBorder="1" applyAlignment="1">
      <alignment horizontal="left"/>
    </xf>
    <xf numFmtId="164" fontId="24" fillId="0" borderId="3" xfId="1" applyNumberFormat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/>
    </xf>
    <xf numFmtId="2" fontId="0" fillId="0" borderId="0" xfId="0" applyNumberFormat="1"/>
    <xf numFmtId="165" fontId="2" fillId="0" borderId="0" xfId="1" applyNumberFormat="1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25" fillId="0" borderId="0" xfId="0" applyFont="1" applyAlignment="1">
      <alignment vertical="center"/>
    </xf>
    <xf numFmtId="43" fontId="3" fillId="0" borderId="4" xfId="1" applyFont="1" applyBorder="1"/>
    <xf numFmtId="166" fontId="27" fillId="0" borderId="20" xfId="0" applyNumberFormat="1" applyFont="1" applyBorder="1" applyAlignment="1">
      <alignment horizontal="center" vertical="top" shrinkToFit="1"/>
    </xf>
    <xf numFmtId="166" fontId="27" fillId="0" borderId="21" xfId="0" applyNumberFormat="1" applyFont="1" applyBorder="1" applyAlignment="1">
      <alignment horizontal="center" vertical="top" shrinkToFit="1"/>
    </xf>
    <xf numFmtId="166" fontId="27" fillId="0" borderId="22" xfId="0" applyNumberFormat="1" applyFont="1" applyBorder="1" applyAlignment="1">
      <alignment horizontal="center" vertical="top" shrinkToFi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14" fontId="9" fillId="0" borderId="2" xfId="0" applyNumberFormat="1" applyFont="1" applyBorder="1" applyAlignment="1">
      <alignment horizontal="left" vertical="center"/>
    </xf>
    <xf numFmtId="14" fontId="9" fillId="0" borderId="3" xfId="0" applyNumberFormat="1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2" fontId="9" fillId="0" borderId="2" xfId="0" applyNumberFormat="1" applyFont="1" applyBorder="1" applyAlignment="1">
      <alignment horizontal="left" wrapText="1"/>
    </xf>
    <xf numFmtId="2" fontId="9" fillId="0" borderId="3" xfId="0" applyNumberFormat="1" applyFont="1" applyBorder="1" applyAlignment="1">
      <alignment horizontal="left" wrapText="1"/>
    </xf>
    <xf numFmtId="2" fontId="9" fillId="0" borderId="4" xfId="0" applyNumberFormat="1" applyFont="1" applyBorder="1" applyAlignment="1">
      <alignment horizontal="left" wrapText="1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6" fillId="0" borderId="12" xfId="3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64" fontId="14" fillId="0" borderId="2" xfId="0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left" vertical="center" wrapText="1"/>
    </xf>
    <xf numFmtId="0" fontId="5" fillId="5" borderId="15" xfId="0" applyFont="1" applyFill="1" applyBorder="1" applyAlignment="1">
      <alignment horizontal="center"/>
    </xf>
    <xf numFmtId="43" fontId="9" fillId="0" borderId="5" xfId="1" applyFont="1" applyBorder="1" applyAlignment="1">
      <alignment horizontal="center"/>
    </xf>
    <xf numFmtId="0" fontId="0" fillId="0" borderId="5" xfId="0" applyBorder="1"/>
    <xf numFmtId="0" fontId="9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164" fontId="9" fillId="0" borderId="5" xfId="1" applyNumberFormat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4" fillId="8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14" fontId="28" fillId="0" borderId="0" xfId="0" applyNumberFormat="1" applyFont="1"/>
    <xf numFmtId="0" fontId="29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5"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</dxfs>
  <tableStyles count="0" defaultTableStyle="TableStyleMedium2" defaultPivotStyle="PivotStyleLight16"/>
  <colors>
    <mruColors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I$13" lockText="1" noThreeD="1"/>
</file>

<file path=xl/ctrlProps/ctrlProp25.xml><?xml version="1.0" encoding="utf-8"?>
<formControlPr xmlns="http://schemas.microsoft.com/office/spreadsheetml/2009/9/main" objectType="CheckBox" fmlaLink="$L$13" lockText="1" noThreeD="1"/>
</file>

<file path=xl/ctrlProps/ctrlProp26.xml><?xml version="1.0" encoding="utf-8"?>
<formControlPr xmlns="http://schemas.microsoft.com/office/spreadsheetml/2009/9/main" objectType="CheckBox" fmlaLink="$I$15" lockText="1" noThreeD="1"/>
</file>

<file path=xl/ctrlProps/ctrlProp27.xml><?xml version="1.0" encoding="utf-8"?>
<formControlPr xmlns="http://schemas.microsoft.com/office/spreadsheetml/2009/9/main" objectType="CheckBox" fmlaLink="$L$15" lockText="1" noThreeD="1"/>
</file>

<file path=xl/ctrlProps/ctrlProp28.xml><?xml version="1.0" encoding="utf-8"?>
<formControlPr xmlns="http://schemas.microsoft.com/office/spreadsheetml/2009/9/main" objectType="CheckBox" fmlaLink="$I$18" lockText="1" noThreeD="1"/>
</file>

<file path=xl/ctrlProps/ctrlProp29.xml><?xml version="1.0" encoding="utf-8"?>
<formControlPr xmlns="http://schemas.microsoft.com/office/spreadsheetml/2009/9/main" objectType="CheckBox" fmlaLink="$L$1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I$20" lockText="1" noThreeD="1"/>
</file>

<file path=xl/ctrlProps/ctrlProp31.xml><?xml version="1.0" encoding="utf-8"?>
<formControlPr xmlns="http://schemas.microsoft.com/office/spreadsheetml/2009/9/main" objectType="CheckBox" fmlaLink="$L$20" lockText="1" noThreeD="1"/>
</file>

<file path=xl/ctrlProps/ctrlProp32.xml><?xml version="1.0" encoding="utf-8"?>
<formControlPr xmlns="http://schemas.microsoft.com/office/spreadsheetml/2009/9/main" objectType="CheckBox" fmlaLink="$I$22" lockText="1" noThreeD="1"/>
</file>

<file path=xl/ctrlProps/ctrlProp33.xml><?xml version="1.0" encoding="utf-8"?>
<formControlPr xmlns="http://schemas.microsoft.com/office/spreadsheetml/2009/9/main" objectType="CheckBox" fmlaLink="$L$22" lockText="1" noThreeD="1"/>
</file>

<file path=xl/ctrlProps/ctrlProp34.xml><?xml version="1.0" encoding="utf-8"?>
<formControlPr xmlns="http://schemas.microsoft.com/office/spreadsheetml/2009/9/main" objectType="CheckBox" fmlaLink="$I$25" lockText="1" noThreeD="1"/>
</file>

<file path=xl/ctrlProps/ctrlProp35.xml><?xml version="1.0" encoding="utf-8"?>
<formControlPr xmlns="http://schemas.microsoft.com/office/spreadsheetml/2009/9/main" objectType="CheckBox" fmlaLink="$L$25" lockText="1" noThreeD="1"/>
</file>

<file path=xl/ctrlProps/ctrlProp36.xml><?xml version="1.0" encoding="utf-8"?>
<formControlPr xmlns="http://schemas.microsoft.com/office/spreadsheetml/2009/9/main" objectType="CheckBox" fmlaLink="$I$27" lockText="1" noThreeD="1"/>
</file>

<file path=xl/ctrlProps/ctrlProp37.xml><?xml version="1.0" encoding="utf-8"?>
<formControlPr xmlns="http://schemas.microsoft.com/office/spreadsheetml/2009/9/main" objectType="CheckBox" fmlaLink="$L$27" lockText="1" noThreeD="1"/>
</file>

<file path=xl/ctrlProps/ctrlProp38.xml><?xml version="1.0" encoding="utf-8"?>
<formControlPr xmlns="http://schemas.microsoft.com/office/spreadsheetml/2009/9/main" objectType="CheckBox" fmlaLink="$I$29" lockText="1" noThreeD="1"/>
</file>

<file path=xl/ctrlProps/ctrlProp39.xml><?xml version="1.0" encoding="utf-8"?>
<formControlPr xmlns="http://schemas.microsoft.com/office/spreadsheetml/2009/9/main" objectType="CheckBox" fmlaLink="$L$29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$I$11" lockText="1" noThreeD="1"/>
</file>

<file path=xl/ctrlProps/ctrlProp7.xml><?xml version="1.0" encoding="utf-8"?>
<formControlPr xmlns="http://schemas.microsoft.com/office/spreadsheetml/2009/9/main" objectType="CheckBox" fmlaLink="$L$11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0</xdr:rowOff>
        </xdr:from>
        <xdr:to>
          <xdr:col>2</xdr:col>
          <xdr:colOff>38100</xdr:colOff>
          <xdr:row>19</xdr:row>
          <xdr:rowOff>12700</xdr:rowOff>
        </xdr:to>
        <xdr:sp macro="" textlink="">
          <xdr:nvSpPr>
            <xdr:cNvPr id="1027" name="Check Box 3" descr="Fall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698500</xdr:colOff>
          <xdr:row>18</xdr:row>
          <xdr:rowOff>12700</xdr:rowOff>
        </xdr:from>
        <xdr:to>
          <xdr:col>5</xdr:col>
          <xdr:colOff>546100</xdr:colOff>
          <xdr:row>18</xdr:row>
          <xdr:rowOff>241300</xdr:rowOff>
        </xdr:to>
        <xdr:sp macro="" textlink="">
          <xdr:nvSpPr>
            <xdr:cNvPr id="1029" name="Check Box 5" descr="Spring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18</xdr:row>
          <xdr:rowOff>25400</xdr:rowOff>
        </xdr:from>
        <xdr:to>
          <xdr:col>3</xdr:col>
          <xdr:colOff>596900</xdr:colOff>
          <xdr:row>19</xdr:row>
          <xdr:rowOff>0</xdr:rowOff>
        </xdr:to>
        <xdr:sp macro="" textlink="">
          <xdr:nvSpPr>
            <xdr:cNvPr id="1031" name="Check Box 7" descr="Winter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190500</xdr:rowOff>
        </xdr:from>
        <xdr:to>
          <xdr:col>4</xdr:col>
          <xdr:colOff>241300</xdr:colOff>
          <xdr:row>57</xdr:row>
          <xdr:rowOff>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622300</xdr:colOff>
          <xdr:row>56</xdr:row>
          <xdr:rowOff>38100</xdr:rowOff>
        </xdr:from>
        <xdr:to>
          <xdr:col>6</xdr:col>
          <xdr:colOff>203200</xdr:colOff>
          <xdr:row>56</xdr:row>
          <xdr:rowOff>241300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10</xdr:row>
          <xdr:rowOff>25400</xdr:rowOff>
        </xdr:from>
        <xdr:to>
          <xdr:col>7</xdr:col>
          <xdr:colOff>406400</xdr:colOff>
          <xdr:row>10</xdr:row>
          <xdr:rowOff>355600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10</xdr:row>
          <xdr:rowOff>25400</xdr:rowOff>
        </xdr:from>
        <xdr:to>
          <xdr:col>10</xdr:col>
          <xdr:colOff>406400</xdr:colOff>
          <xdr:row>10</xdr:row>
          <xdr:rowOff>355600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12</xdr:row>
          <xdr:rowOff>25400</xdr:rowOff>
        </xdr:from>
        <xdr:to>
          <xdr:col>7</xdr:col>
          <xdr:colOff>406400</xdr:colOff>
          <xdr:row>12</xdr:row>
          <xdr:rowOff>355600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12</xdr:row>
          <xdr:rowOff>25400</xdr:rowOff>
        </xdr:from>
        <xdr:to>
          <xdr:col>10</xdr:col>
          <xdr:colOff>406400</xdr:colOff>
          <xdr:row>12</xdr:row>
          <xdr:rowOff>355600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14</xdr:row>
          <xdr:rowOff>25400</xdr:rowOff>
        </xdr:from>
        <xdr:to>
          <xdr:col>7</xdr:col>
          <xdr:colOff>406400</xdr:colOff>
          <xdr:row>14</xdr:row>
          <xdr:rowOff>355600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14</xdr:row>
          <xdr:rowOff>25400</xdr:rowOff>
        </xdr:from>
        <xdr:to>
          <xdr:col>10</xdr:col>
          <xdr:colOff>406400</xdr:colOff>
          <xdr:row>14</xdr:row>
          <xdr:rowOff>355600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17</xdr:row>
          <xdr:rowOff>25400</xdr:rowOff>
        </xdr:from>
        <xdr:to>
          <xdr:col>7</xdr:col>
          <xdr:colOff>406400</xdr:colOff>
          <xdr:row>17</xdr:row>
          <xdr:rowOff>355600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17</xdr:row>
          <xdr:rowOff>25400</xdr:rowOff>
        </xdr:from>
        <xdr:to>
          <xdr:col>10</xdr:col>
          <xdr:colOff>406400</xdr:colOff>
          <xdr:row>17</xdr:row>
          <xdr:rowOff>355600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19</xdr:row>
          <xdr:rowOff>25400</xdr:rowOff>
        </xdr:from>
        <xdr:to>
          <xdr:col>7</xdr:col>
          <xdr:colOff>406400</xdr:colOff>
          <xdr:row>19</xdr:row>
          <xdr:rowOff>355600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19</xdr:row>
          <xdr:rowOff>25400</xdr:rowOff>
        </xdr:from>
        <xdr:to>
          <xdr:col>10</xdr:col>
          <xdr:colOff>406400</xdr:colOff>
          <xdr:row>19</xdr:row>
          <xdr:rowOff>355600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21</xdr:row>
          <xdr:rowOff>25400</xdr:rowOff>
        </xdr:from>
        <xdr:to>
          <xdr:col>7</xdr:col>
          <xdr:colOff>406400</xdr:colOff>
          <xdr:row>21</xdr:row>
          <xdr:rowOff>355600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21</xdr:row>
          <xdr:rowOff>25400</xdr:rowOff>
        </xdr:from>
        <xdr:to>
          <xdr:col>10</xdr:col>
          <xdr:colOff>406400</xdr:colOff>
          <xdr:row>21</xdr:row>
          <xdr:rowOff>355600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25400</xdr:rowOff>
        </xdr:from>
        <xdr:to>
          <xdr:col>7</xdr:col>
          <xdr:colOff>406400</xdr:colOff>
          <xdr:row>24</xdr:row>
          <xdr:rowOff>355600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24</xdr:row>
          <xdr:rowOff>25400</xdr:rowOff>
        </xdr:from>
        <xdr:to>
          <xdr:col>10</xdr:col>
          <xdr:colOff>406400</xdr:colOff>
          <xdr:row>24</xdr:row>
          <xdr:rowOff>355600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26</xdr:row>
          <xdr:rowOff>25400</xdr:rowOff>
        </xdr:from>
        <xdr:to>
          <xdr:col>7</xdr:col>
          <xdr:colOff>406400</xdr:colOff>
          <xdr:row>26</xdr:row>
          <xdr:rowOff>355600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26</xdr:row>
          <xdr:rowOff>25400</xdr:rowOff>
        </xdr:from>
        <xdr:to>
          <xdr:col>10</xdr:col>
          <xdr:colOff>406400</xdr:colOff>
          <xdr:row>26</xdr:row>
          <xdr:rowOff>355600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28</xdr:row>
          <xdr:rowOff>25400</xdr:rowOff>
        </xdr:from>
        <xdr:to>
          <xdr:col>7</xdr:col>
          <xdr:colOff>406400</xdr:colOff>
          <xdr:row>28</xdr:row>
          <xdr:rowOff>355600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28</xdr:row>
          <xdr:rowOff>25400</xdr:rowOff>
        </xdr:from>
        <xdr:to>
          <xdr:col>10</xdr:col>
          <xdr:colOff>406400</xdr:colOff>
          <xdr:row>28</xdr:row>
          <xdr:rowOff>355600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12</xdr:row>
          <xdr:rowOff>25400</xdr:rowOff>
        </xdr:from>
        <xdr:to>
          <xdr:col>7</xdr:col>
          <xdr:colOff>406400</xdr:colOff>
          <xdr:row>12</xdr:row>
          <xdr:rowOff>355600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12</xdr:row>
          <xdr:rowOff>25400</xdr:rowOff>
        </xdr:from>
        <xdr:to>
          <xdr:col>10</xdr:col>
          <xdr:colOff>406400</xdr:colOff>
          <xdr:row>12</xdr:row>
          <xdr:rowOff>355600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14</xdr:row>
          <xdr:rowOff>25400</xdr:rowOff>
        </xdr:from>
        <xdr:to>
          <xdr:col>7</xdr:col>
          <xdr:colOff>406400</xdr:colOff>
          <xdr:row>14</xdr:row>
          <xdr:rowOff>355600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14</xdr:row>
          <xdr:rowOff>25400</xdr:rowOff>
        </xdr:from>
        <xdr:to>
          <xdr:col>10</xdr:col>
          <xdr:colOff>406400</xdr:colOff>
          <xdr:row>14</xdr:row>
          <xdr:rowOff>355600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17</xdr:row>
          <xdr:rowOff>25400</xdr:rowOff>
        </xdr:from>
        <xdr:to>
          <xdr:col>7</xdr:col>
          <xdr:colOff>406400</xdr:colOff>
          <xdr:row>17</xdr:row>
          <xdr:rowOff>355600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17</xdr:row>
          <xdr:rowOff>25400</xdr:rowOff>
        </xdr:from>
        <xdr:to>
          <xdr:col>10</xdr:col>
          <xdr:colOff>406400</xdr:colOff>
          <xdr:row>17</xdr:row>
          <xdr:rowOff>355600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19</xdr:row>
          <xdr:rowOff>25400</xdr:rowOff>
        </xdr:from>
        <xdr:to>
          <xdr:col>7</xdr:col>
          <xdr:colOff>406400</xdr:colOff>
          <xdr:row>19</xdr:row>
          <xdr:rowOff>355600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19</xdr:row>
          <xdr:rowOff>25400</xdr:rowOff>
        </xdr:from>
        <xdr:to>
          <xdr:col>10</xdr:col>
          <xdr:colOff>406400</xdr:colOff>
          <xdr:row>19</xdr:row>
          <xdr:rowOff>355600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21</xdr:row>
          <xdr:rowOff>25400</xdr:rowOff>
        </xdr:from>
        <xdr:to>
          <xdr:col>7</xdr:col>
          <xdr:colOff>406400</xdr:colOff>
          <xdr:row>21</xdr:row>
          <xdr:rowOff>355600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21</xdr:row>
          <xdr:rowOff>25400</xdr:rowOff>
        </xdr:from>
        <xdr:to>
          <xdr:col>10</xdr:col>
          <xdr:colOff>406400</xdr:colOff>
          <xdr:row>21</xdr:row>
          <xdr:rowOff>355600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25400</xdr:rowOff>
        </xdr:from>
        <xdr:to>
          <xdr:col>7</xdr:col>
          <xdr:colOff>406400</xdr:colOff>
          <xdr:row>24</xdr:row>
          <xdr:rowOff>355600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24</xdr:row>
          <xdr:rowOff>25400</xdr:rowOff>
        </xdr:from>
        <xdr:to>
          <xdr:col>10</xdr:col>
          <xdr:colOff>406400</xdr:colOff>
          <xdr:row>24</xdr:row>
          <xdr:rowOff>355600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1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26</xdr:row>
          <xdr:rowOff>25400</xdr:rowOff>
        </xdr:from>
        <xdr:to>
          <xdr:col>7</xdr:col>
          <xdr:colOff>406400</xdr:colOff>
          <xdr:row>26</xdr:row>
          <xdr:rowOff>355600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1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26</xdr:row>
          <xdr:rowOff>25400</xdr:rowOff>
        </xdr:from>
        <xdr:to>
          <xdr:col>10</xdr:col>
          <xdr:colOff>406400</xdr:colOff>
          <xdr:row>26</xdr:row>
          <xdr:rowOff>355600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28</xdr:row>
          <xdr:rowOff>25400</xdr:rowOff>
        </xdr:from>
        <xdr:to>
          <xdr:col>7</xdr:col>
          <xdr:colOff>406400</xdr:colOff>
          <xdr:row>28</xdr:row>
          <xdr:rowOff>355600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28</xdr:row>
          <xdr:rowOff>25400</xdr:rowOff>
        </xdr:from>
        <xdr:to>
          <xdr:col>10</xdr:col>
          <xdr:colOff>406400</xdr:colOff>
          <xdr:row>28</xdr:row>
          <xdr:rowOff>355600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596900</xdr:colOff>
          <xdr:row>32</xdr:row>
          <xdr:rowOff>25400</xdr:rowOff>
        </xdr:from>
        <xdr:to>
          <xdr:col>0</xdr:col>
          <xdr:colOff>787400</xdr:colOff>
          <xdr:row>32</xdr:row>
          <xdr:rowOff>203200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596900</xdr:colOff>
          <xdr:row>33</xdr:row>
          <xdr:rowOff>25400</xdr:rowOff>
        </xdr:from>
        <xdr:to>
          <xdr:col>0</xdr:col>
          <xdr:colOff>825500</xdr:colOff>
          <xdr:row>33</xdr:row>
          <xdr:rowOff>215900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596900</xdr:colOff>
          <xdr:row>34</xdr:row>
          <xdr:rowOff>50800</xdr:rowOff>
        </xdr:from>
        <xdr:to>
          <xdr:col>0</xdr:col>
          <xdr:colOff>787400</xdr:colOff>
          <xdr:row>34</xdr:row>
          <xdr:rowOff>228600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596900</xdr:colOff>
          <xdr:row>35</xdr:row>
          <xdr:rowOff>12700</xdr:rowOff>
        </xdr:from>
        <xdr:to>
          <xdr:col>0</xdr:col>
          <xdr:colOff>825500</xdr:colOff>
          <xdr:row>35</xdr:row>
          <xdr:rowOff>203200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26" Type="http://schemas.openxmlformats.org/officeDocument/2006/relationships/ctrlProp" Target="../ctrlProps/ctrlProp28.xml"/><Relationship Id="rId21" Type="http://schemas.openxmlformats.org/officeDocument/2006/relationships/ctrlProp" Target="../ctrlProps/ctrlProp23.xml"/><Relationship Id="rId34" Type="http://schemas.openxmlformats.org/officeDocument/2006/relationships/ctrlProp" Target="../ctrlProps/ctrlProp36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5" Type="http://schemas.openxmlformats.org/officeDocument/2006/relationships/ctrlProp" Target="../ctrlProps/ctrlProp27.xml"/><Relationship Id="rId33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29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24" Type="http://schemas.openxmlformats.org/officeDocument/2006/relationships/ctrlProp" Target="../ctrlProps/ctrlProp26.xml"/><Relationship Id="rId32" Type="http://schemas.openxmlformats.org/officeDocument/2006/relationships/ctrlProp" Target="../ctrlProps/ctrlProp34.xml"/><Relationship Id="rId37" Type="http://schemas.openxmlformats.org/officeDocument/2006/relationships/ctrlProp" Target="../ctrlProps/ctrlProp39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23" Type="http://schemas.openxmlformats.org/officeDocument/2006/relationships/ctrlProp" Target="../ctrlProps/ctrlProp25.xml"/><Relationship Id="rId28" Type="http://schemas.openxmlformats.org/officeDocument/2006/relationships/ctrlProp" Target="../ctrlProps/ctrlProp30.xml"/><Relationship Id="rId36" Type="http://schemas.openxmlformats.org/officeDocument/2006/relationships/ctrlProp" Target="../ctrlProps/ctrlProp38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31" Type="http://schemas.openxmlformats.org/officeDocument/2006/relationships/ctrlProp" Target="../ctrlProps/ctrlProp33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Relationship Id="rId22" Type="http://schemas.openxmlformats.org/officeDocument/2006/relationships/ctrlProp" Target="../ctrlProps/ctrlProp24.xml"/><Relationship Id="rId27" Type="http://schemas.openxmlformats.org/officeDocument/2006/relationships/ctrlProp" Target="../ctrlProps/ctrlProp29.xml"/><Relationship Id="rId30" Type="http://schemas.openxmlformats.org/officeDocument/2006/relationships/ctrlProp" Target="../ctrlProps/ctrlProp32.xml"/><Relationship Id="rId35" Type="http://schemas.openxmlformats.org/officeDocument/2006/relationships/ctrlProp" Target="../ctrlProps/ctrlProp37.xml"/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2.xml"/><Relationship Id="rId5" Type="http://schemas.openxmlformats.org/officeDocument/2006/relationships/ctrlProp" Target="../ctrlProps/ctrlProp41.xml"/><Relationship Id="rId4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K76"/>
  <sheetViews>
    <sheetView showGridLines="0" tabSelected="1" zoomScaleNormal="100" workbookViewId="0">
      <selection activeCell="B3" sqref="B3:J3"/>
    </sheetView>
  </sheetViews>
  <sheetFormatPr baseColWidth="10" defaultColWidth="0" defaultRowHeight="15" zeroHeight="1" x14ac:dyDescent="0.2"/>
  <cols>
    <col min="1" max="1" width="18.83203125" customWidth="1"/>
    <col min="2" max="4" width="8.5" customWidth="1"/>
    <col min="5" max="5" width="11.83203125" customWidth="1"/>
    <col min="6" max="6" width="7.33203125" customWidth="1"/>
    <col min="7" max="7" width="9" customWidth="1"/>
    <col min="8" max="8" width="8.5" customWidth="1"/>
    <col min="9" max="9" width="6.6640625" customWidth="1"/>
    <col min="10" max="10" width="9" customWidth="1"/>
    <col min="11" max="11" width="1.33203125" customWidth="1"/>
    <col min="12" max="16384" width="9.1640625" hidden="1"/>
  </cols>
  <sheetData>
    <row r="1" spans="1:10" ht="30" customHeight="1" x14ac:dyDescent="0.2">
      <c r="A1" s="182" t="s">
        <v>166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25.5" customHeight="1" x14ac:dyDescent="0.2">
      <c r="A2" s="171" t="s">
        <v>7</v>
      </c>
      <c r="B2" s="172"/>
      <c r="C2" s="172"/>
      <c r="D2" s="172"/>
      <c r="E2" s="172"/>
      <c r="F2" s="172"/>
      <c r="G2" s="172"/>
      <c r="H2" s="172"/>
      <c r="I2" s="172"/>
      <c r="J2" s="173"/>
    </row>
    <row r="3" spans="1:10" ht="20.25" customHeight="1" x14ac:dyDescent="0.2">
      <c r="A3" s="52" t="s">
        <v>0</v>
      </c>
      <c r="B3" s="188"/>
      <c r="C3" s="189"/>
      <c r="D3" s="189"/>
      <c r="E3" s="189"/>
      <c r="F3" s="189"/>
      <c r="G3" s="189"/>
      <c r="H3" s="189"/>
      <c r="I3" s="189"/>
      <c r="J3" s="190"/>
    </row>
    <row r="4" spans="1:10" ht="20.25" customHeight="1" x14ac:dyDescent="0.2">
      <c r="A4" s="52" t="s">
        <v>1</v>
      </c>
      <c r="B4" s="188"/>
      <c r="C4" s="189"/>
      <c r="D4" s="189"/>
      <c r="E4" s="189"/>
      <c r="F4" s="189"/>
      <c r="G4" s="189"/>
      <c r="H4" s="189"/>
      <c r="I4" s="189"/>
      <c r="J4" s="190"/>
    </row>
    <row r="5" spans="1:10" ht="20.25" customHeight="1" x14ac:dyDescent="0.2">
      <c r="A5" s="52" t="s">
        <v>2</v>
      </c>
      <c r="B5" s="183"/>
      <c r="C5" s="184"/>
      <c r="D5" s="184"/>
      <c r="E5" s="184"/>
      <c r="F5" s="184"/>
      <c r="G5" s="184"/>
      <c r="H5" s="184"/>
      <c r="I5" s="184"/>
      <c r="J5" s="185"/>
    </row>
    <row r="6" spans="1:10" ht="20.25" customHeight="1" x14ac:dyDescent="0.2">
      <c r="A6" s="52" t="s">
        <v>3</v>
      </c>
      <c r="B6" s="104"/>
      <c r="C6" s="20"/>
      <c r="D6" s="20"/>
      <c r="E6" s="20"/>
      <c r="F6" s="20"/>
      <c r="G6" s="20"/>
      <c r="H6" s="20"/>
      <c r="I6" s="20"/>
      <c r="J6" s="68"/>
    </row>
    <row r="7" spans="1:10" ht="20.25" customHeight="1" x14ac:dyDescent="0.2">
      <c r="A7" s="52" t="s">
        <v>4</v>
      </c>
      <c r="B7" s="188"/>
      <c r="C7" s="189"/>
      <c r="D7" s="189"/>
      <c r="E7" s="189"/>
      <c r="F7" s="189"/>
      <c r="G7" s="189"/>
      <c r="H7" s="189"/>
      <c r="I7" s="189"/>
      <c r="J7" s="190"/>
    </row>
    <row r="8" spans="1:10" ht="20.25" customHeight="1" x14ac:dyDescent="0.2">
      <c r="A8" s="52" t="s">
        <v>5</v>
      </c>
      <c r="B8" s="104"/>
      <c r="C8" s="20"/>
      <c r="D8" s="20"/>
      <c r="E8" s="20"/>
      <c r="F8" s="20"/>
      <c r="G8" s="20"/>
      <c r="H8" s="20"/>
      <c r="I8" s="20"/>
      <c r="J8" s="68"/>
    </row>
    <row r="9" spans="1:10" ht="20.25" customHeight="1" x14ac:dyDescent="0.2">
      <c r="A9" s="52" t="s">
        <v>6</v>
      </c>
      <c r="B9" s="174" t="s">
        <v>167</v>
      </c>
      <c r="C9" s="175"/>
      <c r="D9" s="175"/>
      <c r="E9" s="175"/>
      <c r="F9" s="104"/>
      <c r="G9" s="104"/>
      <c r="H9" s="104"/>
      <c r="I9" s="104"/>
      <c r="J9" s="105"/>
    </row>
    <row r="10" spans="1:10" x14ac:dyDescent="0.2"/>
    <row r="11" spans="1:10" ht="25.5" customHeight="1" x14ac:dyDescent="0.2">
      <c r="A11" s="171" t="s">
        <v>8</v>
      </c>
      <c r="B11" s="172"/>
      <c r="C11" s="172"/>
      <c r="D11" s="172"/>
      <c r="E11" s="172"/>
      <c r="F11" s="172"/>
      <c r="G11" s="172"/>
      <c r="H11" s="172"/>
      <c r="I11" s="172"/>
      <c r="J11" s="173"/>
    </row>
    <row r="12" spans="1:10" ht="20.25" customHeight="1" x14ac:dyDescent="0.2">
      <c r="A12" s="52" t="s">
        <v>9</v>
      </c>
      <c r="B12" s="174"/>
      <c r="C12" s="186"/>
      <c r="D12" s="186"/>
      <c r="E12" s="186"/>
      <c r="F12" s="186"/>
      <c r="G12" s="186"/>
      <c r="H12" s="186"/>
      <c r="I12" s="186"/>
      <c r="J12" s="187"/>
    </row>
    <row r="13" spans="1:10" ht="20.25" customHeight="1" x14ac:dyDescent="0.2">
      <c r="A13" s="52" t="s">
        <v>10</v>
      </c>
      <c r="B13" s="104"/>
      <c r="C13" s="20"/>
      <c r="D13" s="20"/>
      <c r="E13" s="20"/>
      <c r="F13" s="20"/>
      <c r="G13" s="20"/>
      <c r="H13" s="20"/>
      <c r="I13" s="20"/>
      <c r="J13" s="68"/>
    </row>
    <row r="14" spans="1:10" x14ac:dyDescent="0.2"/>
    <row r="15" spans="1:10" ht="25.5" customHeight="1" x14ac:dyDescent="0.2">
      <c r="A15" s="171" t="s">
        <v>11</v>
      </c>
      <c r="B15" s="172"/>
      <c r="C15" s="172"/>
      <c r="D15" s="172"/>
      <c r="E15" s="172"/>
      <c r="F15" s="172"/>
      <c r="G15" s="172"/>
      <c r="H15" s="172"/>
      <c r="I15" s="172"/>
      <c r="J15" s="173"/>
    </row>
    <row r="16" spans="1:10" ht="20" customHeight="1" x14ac:dyDescent="0.2">
      <c r="A16" s="53" t="s">
        <v>12</v>
      </c>
      <c r="B16" s="110"/>
      <c r="C16" s="20"/>
      <c r="D16" s="20"/>
      <c r="E16" s="20"/>
      <c r="F16" s="20"/>
      <c r="G16" s="20"/>
      <c r="H16" s="20"/>
      <c r="I16" s="20"/>
      <c r="J16" s="68"/>
    </row>
    <row r="17" spans="1:10" ht="20" customHeight="1" x14ac:dyDescent="0.2">
      <c r="A17" s="53" t="s">
        <v>196</v>
      </c>
      <c r="B17" s="110"/>
      <c r="C17" s="20"/>
      <c r="D17" s="20"/>
      <c r="E17" s="20"/>
      <c r="F17" s="20"/>
      <c r="G17" s="20"/>
      <c r="H17" s="20"/>
      <c r="I17" s="20"/>
      <c r="J17" s="68"/>
    </row>
    <row r="18" spans="1:10" ht="20" customHeight="1" x14ac:dyDescent="0.2">
      <c r="A18" s="53" t="s">
        <v>13</v>
      </c>
      <c r="B18" s="106" t="e">
        <f>VLOOKUP(B13&amp;" - "&amp;B17&amp;" - "&amp;B16, validation!$K$3:$P$266, 6, FALSE)</f>
        <v>#N/A</v>
      </c>
      <c r="C18" s="154" t="s">
        <v>225</v>
      </c>
      <c r="D18" s="107"/>
      <c r="E18" s="107"/>
      <c r="F18" s="107"/>
      <c r="G18" s="107"/>
      <c r="H18" s="107"/>
      <c r="I18" s="107"/>
      <c r="J18" s="108"/>
    </row>
    <row r="19" spans="1:10" ht="20" customHeight="1" x14ac:dyDescent="0.2">
      <c r="A19" s="52" t="s">
        <v>14</v>
      </c>
      <c r="B19" s="17"/>
      <c r="C19" s="13"/>
      <c r="D19" s="18"/>
      <c r="E19" s="13"/>
      <c r="F19" s="13"/>
      <c r="G19" s="13"/>
      <c r="H19" s="13"/>
      <c r="I19" s="13"/>
      <c r="J19" s="11"/>
    </row>
    <row r="20" spans="1:10" x14ac:dyDescent="0.2"/>
    <row r="21" spans="1:10" x14ac:dyDescent="0.2">
      <c r="A21" s="4" t="s">
        <v>15</v>
      </c>
    </row>
    <row r="22" spans="1:10" ht="14" customHeight="1" x14ac:dyDescent="0.2">
      <c r="A22" s="17" t="s">
        <v>16</v>
      </c>
      <c r="B22" s="168" t="s">
        <v>17</v>
      </c>
      <c r="C22" s="169"/>
      <c r="D22" s="170"/>
      <c r="E22" s="19" t="s">
        <v>18</v>
      </c>
      <c r="F22" s="19" t="s">
        <v>19</v>
      </c>
      <c r="G22" s="19" t="s">
        <v>20</v>
      </c>
      <c r="H22" s="19" t="s">
        <v>21</v>
      </c>
      <c r="I22" s="19" t="s">
        <v>223</v>
      </c>
      <c r="J22" s="19" t="s">
        <v>22</v>
      </c>
    </row>
    <row r="23" spans="1:10" ht="20.25" customHeight="1" x14ac:dyDescent="0.2">
      <c r="A23" s="54" t="s">
        <v>23</v>
      </c>
      <c r="B23" s="164"/>
      <c r="C23" s="165"/>
      <c r="D23" s="166"/>
      <c r="E23" s="21"/>
      <c r="F23" s="21"/>
      <c r="G23" s="21"/>
      <c r="H23" s="21"/>
      <c r="I23" s="21"/>
      <c r="J23" s="22"/>
    </row>
    <row r="24" spans="1:10" ht="20.25" customHeight="1" x14ac:dyDescent="0.2">
      <c r="A24" s="54" t="s">
        <v>23</v>
      </c>
      <c r="B24" s="164"/>
      <c r="C24" s="165"/>
      <c r="D24" s="166"/>
      <c r="E24" s="21"/>
      <c r="F24" s="21"/>
      <c r="G24" s="21"/>
      <c r="H24" s="21"/>
      <c r="I24" s="21"/>
      <c r="J24" s="22"/>
    </row>
    <row r="25" spans="1:10" ht="20.25" customHeight="1" x14ac:dyDescent="0.2">
      <c r="A25" s="54" t="s">
        <v>23</v>
      </c>
      <c r="B25" s="164"/>
      <c r="C25" s="165"/>
      <c r="D25" s="166"/>
      <c r="E25" s="21"/>
      <c r="F25" s="21"/>
      <c r="G25" s="21"/>
      <c r="H25" s="21"/>
      <c r="I25" s="21"/>
      <c r="J25" s="22"/>
    </row>
    <row r="26" spans="1:10" ht="7.5" customHeight="1" x14ac:dyDescent="0.2">
      <c r="G26" s="5"/>
    </row>
    <row r="27" spans="1:10" x14ac:dyDescent="0.2">
      <c r="A27" s="26" t="s">
        <v>26</v>
      </c>
      <c r="B27" s="27"/>
      <c r="C27" s="27"/>
      <c r="D27" s="27"/>
      <c r="E27" s="27"/>
      <c r="F27" s="27"/>
      <c r="G27" s="13"/>
      <c r="H27" s="13"/>
      <c r="I27" s="11"/>
      <c r="J27" s="160">
        <f>SUM(J23:J25)</f>
        <v>0</v>
      </c>
    </row>
    <row r="28" spans="1:10" x14ac:dyDescent="0.2"/>
    <row r="29" spans="1:10" ht="14" customHeight="1" x14ac:dyDescent="0.2">
      <c r="A29" s="17" t="s">
        <v>16</v>
      </c>
      <c r="B29" s="168" t="s">
        <v>17</v>
      </c>
      <c r="C29" s="169"/>
      <c r="D29" s="170"/>
      <c r="E29" s="19" t="s">
        <v>18</v>
      </c>
      <c r="F29" s="19" t="s">
        <v>19</v>
      </c>
      <c r="G29" s="19" t="s">
        <v>20</v>
      </c>
      <c r="H29" s="19" t="s">
        <v>21</v>
      </c>
      <c r="I29" s="19" t="s">
        <v>223</v>
      </c>
      <c r="J29" s="19" t="s">
        <v>22</v>
      </c>
    </row>
    <row r="30" spans="1:10" ht="20.25" customHeight="1" x14ac:dyDescent="0.2">
      <c r="A30" s="54" t="s">
        <v>24</v>
      </c>
      <c r="B30" s="164"/>
      <c r="C30" s="165"/>
      <c r="D30" s="166"/>
      <c r="E30" s="21"/>
      <c r="F30" s="21"/>
      <c r="G30" s="21"/>
      <c r="H30" s="21"/>
      <c r="I30" s="21"/>
      <c r="J30" s="22"/>
    </row>
    <row r="31" spans="1:10" ht="20.25" customHeight="1" x14ac:dyDescent="0.2">
      <c r="A31" s="54" t="s">
        <v>24</v>
      </c>
      <c r="B31" s="164"/>
      <c r="C31" s="165"/>
      <c r="D31" s="166"/>
      <c r="E31" s="21"/>
      <c r="F31" s="21"/>
      <c r="G31" s="21"/>
      <c r="H31" s="21"/>
      <c r="I31" s="21"/>
      <c r="J31" s="22"/>
    </row>
    <row r="32" spans="1:10" ht="20.25" customHeight="1" x14ac:dyDescent="0.2">
      <c r="A32" s="54" t="s">
        <v>24</v>
      </c>
      <c r="B32" s="164"/>
      <c r="C32" s="165"/>
      <c r="D32" s="166"/>
      <c r="E32" s="21"/>
      <c r="F32" s="21"/>
      <c r="G32" s="21"/>
      <c r="H32" s="21"/>
      <c r="I32" s="21"/>
      <c r="J32" s="22"/>
    </row>
    <row r="33" spans="1:10" ht="7.5" customHeight="1" x14ac:dyDescent="0.2">
      <c r="G33" s="5"/>
    </row>
    <row r="34" spans="1:10" x14ac:dyDescent="0.2">
      <c r="A34" s="26" t="s">
        <v>27</v>
      </c>
      <c r="B34" s="27"/>
      <c r="C34" s="27"/>
      <c r="D34" s="27"/>
      <c r="E34" s="27"/>
      <c r="F34" s="27"/>
      <c r="G34" s="13"/>
      <c r="H34" s="13"/>
      <c r="I34" s="11"/>
      <c r="J34" s="160">
        <f>SUM(J30:J32)</f>
        <v>0</v>
      </c>
    </row>
    <row r="35" spans="1:10" x14ac:dyDescent="0.2"/>
    <row r="36" spans="1:10" ht="14" customHeight="1" x14ac:dyDescent="0.2">
      <c r="A36" s="17" t="s">
        <v>16</v>
      </c>
      <c r="B36" s="168" t="s">
        <v>17</v>
      </c>
      <c r="C36" s="169"/>
      <c r="D36" s="170"/>
      <c r="E36" s="19" t="s">
        <v>18</v>
      </c>
      <c r="F36" s="19" t="s">
        <v>19</v>
      </c>
      <c r="G36" s="19" t="s">
        <v>20</v>
      </c>
      <c r="H36" s="19" t="s">
        <v>21</v>
      </c>
      <c r="I36" s="19" t="s">
        <v>223</v>
      </c>
      <c r="J36" s="19" t="s">
        <v>22</v>
      </c>
    </row>
    <row r="37" spans="1:10" ht="20.25" customHeight="1" x14ac:dyDescent="0.2">
      <c r="A37" s="54" t="s">
        <v>25</v>
      </c>
      <c r="B37" s="164"/>
      <c r="C37" s="165"/>
      <c r="D37" s="166"/>
      <c r="E37" s="21"/>
      <c r="F37" s="21"/>
      <c r="G37" s="21"/>
      <c r="H37" s="21"/>
      <c r="I37" s="21"/>
      <c r="J37" s="22"/>
    </row>
    <row r="38" spans="1:10" ht="20.25" customHeight="1" x14ac:dyDescent="0.2">
      <c r="A38" s="54" t="s">
        <v>25</v>
      </c>
      <c r="B38" s="164"/>
      <c r="C38" s="165"/>
      <c r="D38" s="166"/>
      <c r="E38" s="21"/>
      <c r="F38" s="21"/>
      <c r="G38" s="21"/>
      <c r="H38" s="21"/>
      <c r="I38" s="21"/>
      <c r="J38" s="22"/>
    </row>
    <row r="39" spans="1:10" ht="20.25" customHeight="1" x14ac:dyDescent="0.2">
      <c r="A39" s="54" t="s">
        <v>25</v>
      </c>
      <c r="B39" s="164"/>
      <c r="C39" s="165"/>
      <c r="D39" s="166"/>
      <c r="E39" s="21"/>
      <c r="F39" s="21"/>
      <c r="G39" s="21"/>
      <c r="H39" s="21"/>
      <c r="I39" s="21"/>
      <c r="J39" s="22"/>
    </row>
    <row r="40" spans="1:10" ht="7.5" customHeight="1" x14ac:dyDescent="0.2">
      <c r="G40" s="5"/>
    </row>
    <row r="41" spans="1:10" x14ac:dyDescent="0.2">
      <c r="A41" s="26" t="s">
        <v>28</v>
      </c>
      <c r="B41" s="27"/>
      <c r="C41" s="27"/>
      <c r="D41" s="27"/>
      <c r="E41" s="27"/>
      <c r="F41" s="27"/>
      <c r="G41" s="13"/>
      <c r="H41" s="13"/>
      <c r="I41" s="11"/>
      <c r="J41" s="160">
        <f>SUM(J37:J39)</f>
        <v>0</v>
      </c>
    </row>
    <row r="42" spans="1:10" x14ac:dyDescent="0.2"/>
    <row r="43" spans="1:10" x14ac:dyDescent="0.2">
      <c r="A43" s="6" t="s">
        <v>29</v>
      </c>
    </row>
    <row r="44" spans="1:10" ht="32" x14ac:dyDescent="0.2">
      <c r="A44" s="8"/>
      <c r="B44" s="9" t="s">
        <v>22</v>
      </c>
      <c r="C44" s="9" t="s">
        <v>30</v>
      </c>
      <c r="D44" s="9" t="s">
        <v>31</v>
      </c>
      <c r="E44" s="9" t="s">
        <v>32</v>
      </c>
    </row>
    <row r="45" spans="1:10" x14ac:dyDescent="0.2">
      <c r="A45" s="7" t="s">
        <v>23</v>
      </c>
      <c r="B45" s="23">
        <f>J27</f>
        <v>0</v>
      </c>
      <c r="C45" s="99">
        <f>ROUND((((100*J27)/3)/100), 4)</f>
        <v>0</v>
      </c>
      <c r="D45" s="24">
        <f t="shared" ref="D45:D47" si="0">(C45/3)</f>
        <v>0</v>
      </c>
      <c r="E45" s="25" t="e">
        <f>($B$18/3)*C45</f>
        <v>#N/A</v>
      </c>
      <c r="F45" s="10"/>
    </row>
    <row r="46" spans="1:10" x14ac:dyDescent="0.2">
      <c r="A46" s="7" t="s">
        <v>24</v>
      </c>
      <c r="B46" s="23">
        <f>J34</f>
        <v>0</v>
      </c>
      <c r="C46" s="99">
        <f>ROUND((((100*J34)/3)/100), 4)</f>
        <v>0</v>
      </c>
      <c r="D46" s="24">
        <f t="shared" si="0"/>
        <v>0</v>
      </c>
      <c r="E46" s="25" t="e">
        <f>($B$18/3)*C46</f>
        <v>#N/A</v>
      </c>
    </row>
    <row r="47" spans="1:10" x14ac:dyDescent="0.2">
      <c r="A47" s="7" t="s">
        <v>25</v>
      </c>
      <c r="B47" s="23">
        <f>J41</f>
        <v>0</v>
      </c>
      <c r="C47" s="99">
        <f>ROUND((((100*J41)/3)/100), 4)</f>
        <v>0</v>
      </c>
      <c r="D47" s="24">
        <f t="shared" si="0"/>
        <v>0</v>
      </c>
      <c r="E47" s="25" t="e">
        <f>($B$18/3)*C47</f>
        <v>#N/A</v>
      </c>
    </row>
    <row r="48" spans="1:10" x14ac:dyDescent="0.2">
      <c r="A48" s="7" t="s">
        <v>33</v>
      </c>
      <c r="B48" s="48">
        <f>SUM(B45:B47)</f>
        <v>0</v>
      </c>
      <c r="C48" s="55"/>
      <c r="D48" s="49">
        <f>ROUNDUP(SUM(D45:D47),2)</f>
        <v>0</v>
      </c>
      <c r="E48" s="59" t="e">
        <f>SUM(E45:E47)</f>
        <v>#N/A</v>
      </c>
    </row>
    <row r="49" spans="1:10" x14ac:dyDescent="0.2"/>
    <row r="50" spans="1:10" ht="22.5" customHeight="1" x14ac:dyDescent="0.2">
      <c r="A50" s="171" t="s">
        <v>34</v>
      </c>
      <c r="B50" s="172"/>
      <c r="C50" s="172"/>
      <c r="D50" s="172"/>
      <c r="E50" s="172"/>
      <c r="F50" s="172"/>
      <c r="G50" s="172"/>
      <c r="H50" s="172"/>
      <c r="I50" s="172"/>
      <c r="J50" s="173"/>
    </row>
    <row r="51" spans="1:10" ht="8.25" customHeight="1" x14ac:dyDescent="0.2"/>
    <row r="52" spans="1:10" ht="70" customHeight="1" x14ac:dyDescent="0.2">
      <c r="A52" s="167" t="s">
        <v>35</v>
      </c>
      <c r="B52" s="167"/>
      <c r="C52" s="12"/>
      <c r="D52" s="176"/>
      <c r="E52" s="177"/>
      <c r="F52" s="177"/>
      <c r="G52" s="177"/>
      <c r="H52" s="177"/>
      <c r="I52" s="177"/>
      <c r="J52" s="178"/>
    </row>
    <row r="53" spans="1:10" x14ac:dyDescent="0.2"/>
    <row r="54" spans="1:10" ht="70" customHeight="1" x14ac:dyDescent="0.2">
      <c r="A54" s="167" t="s">
        <v>173</v>
      </c>
      <c r="B54" s="167"/>
      <c r="D54" s="179"/>
      <c r="E54" s="180"/>
      <c r="F54" s="180"/>
      <c r="G54" s="180"/>
      <c r="H54" s="180"/>
      <c r="I54" s="180"/>
      <c r="J54" s="181"/>
    </row>
    <row r="55" spans="1:10" ht="16.5" customHeight="1" x14ac:dyDescent="0.2">
      <c r="A55" s="56" t="s">
        <v>174</v>
      </c>
      <c r="B55" s="56"/>
      <c r="C55" s="57"/>
      <c r="D55" s="58"/>
      <c r="E55" s="58"/>
      <c r="F55" s="58"/>
      <c r="G55" s="58"/>
      <c r="H55" s="58"/>
      <c r="I55" s="58"/>
      <c r="J55" s="58"/>
    </row>
    <row r="56" spans="1:10" x14ac:dyDescent="0.2"/>
    <row r="57" spans="1:10" ht="21" customHeight="1" x14ac:dyDescent="0.2">
      <c r="A57" s="1" t="s">
        <v>175</v>
      </c>
      <c r="E57" s="14" t="s">
        <v>176</v>
      </c>
      <c r="G57" s="14" t="s">
        <v>177</v>
      </c>
    </row>
    <row r="58" spans="1:10" x14ac:dyDescent="0.2"/>
    <row r="59" spans="1:10" ht="80" customHeight="1" x14ac:dyDescent="0.2">
      <c r="A59" s="167" t="s">
        <v>178</v>
      </c>
      <c r="B59" s="167"/>
      <c r="D59" s="176"/>
      <c r="E59" s="177"/>
      <c r="F59" s="177"/>
      <c r="G59" s="177"/>
      <c r="H59" s="177"/>
      <c r="I59" s="177"/>
      <c r="J59" s="178"/>
    </row>
    <row r="60" spans="1:10" x14ac:dyDescent="0.2"/>
    <row r="61" spans="1:10" x14ac:dyDescent="0.2">
      <c r="A61" s="57" t="s">
        <v>37</v>
      </c>
    </row>
    <row r="62" spans="1:10" ht="8.25" customHeight="1" x14ac:dyDescent="0.2"/>
    <row r="63" spans="1:10" ht="75" customHeight="1" x14ac:dyDescent="0.2">
      <c r="A63" s="167" t="s">
        <v>36</v>
      </c>
      <c r="B63" s="167"/>
      <c r="C63" s="167"/>
      <c r="D63" s="179"/>
      <c r="E63" s="180"/>
      <c r="F63" s="180"/>
      <c r="G63" s="180"/>
      <c r="H63" s="180"/>
      <c r="I63" s="180"/>
      <c r="J63" s="181"/>
    </row>
    <row r="64" spans="1:10" x14ac:dyDescent="0.2"/>
    <row r="65" spans="1:10" x14ac:dyDescent="0.2"/>
    <row r="66" spans="1:10" x14ac:dyDescent="0.2">
      <c r="A66" s="15"/>
      <c r="B66" s="15"/>
      <c r="C66" s="15"/>
      <c r="D66" s="15"/>
      <c r="E66" s="15"/>
      <c r="H66" s="15"/>
      <c r="I66" s="15"/>
      <c r="J66" s="15"/>
    </row>
    <row r="67" spans="1:10" x14ac:dyDescent="0.2">
      <c r="A67" t="s">
        <v>38</v>
      </c>
      <c r="H67" t="s">
        <v>39</v>
      </c>
    </row>
    <row r="68" spans="1:10" x14ac:dyDescent="0.2"/>
    <row r="69" spans="1:10" x14ac:dyDescent="0.2"/>
    <row r="70" spans="1:10" x14ac:dyDescent="0.2">
      <c r="A70" s="15"/>
      <c r="B70" s="15"/>
      <c r="C70" s="15"/>
      <c r="D70" s="15"/>
      <c r="E70" s="15"/>
      <c r="H70" s="15"/>
      <c r="I70" s="15"/>
      <c r="J70" s="15"/>
    </row>
    <row r="71" spans="1:10" x14ac:dyDescent="0.2">
      <c r="A71" t="s">
        <v>40</v>
      </c>
      <c r="H71" t="s">
        <v>39</v>
      </c>
    </row>
    <row r="72" spans="1:10" x14ac:dyDescent="0.2"/>
    <row r="73" spans="1:10" x14ac:dyDescent="0.2">
      <c r="J73" s="240">
        <v>45566</v>
      </c>
    </row>
    <row r="74" spans="1:10" hidden="1" x14ac:dyDescent="0.2">
      <c r="J74" s="241"/>
    </row>
    <row r="75" spans="1:10" hidden="1" x14ac:dyDescent="0.2">
      <c r="H75" s="16"/>
      <c r="I75" s="16"/>
      <c r="J75" s="241"/>
    </row>
    <row r="76" spans="1:10" x14ac:dyDescent="0.2">
      <c r="J76" s="241"/>
    </row>
  </sheetData>
  <mergeCells count="31">
    <mergeCell ref="A1:J1"/>
    <mergeCell ref="B30:D30"/>
    <mergeCell ref="B31:D31"/>
    <mergeCell ref="A11:J11"/>
    <mergeCell ref="A2:J2"/>
    <mergeCell ref="B22:D22"/>
    <mergeCell ref="B23:D23"/>
    <mergeCell ref="B24:D24"/>
    <mergeCell ref="B5:J5"/>
    <mergeCell ref="B12:J12"/>
    <mergeCell ref="B3:J3"/>
    <mergeCell ref="B4:J4"/>
    <mergeCell ref="B7:J7"/>
    <mergeCell ref="B25:D25"/>
    <mergeCell ref="A15:J15"/>
    <mergeCell ref="A63:C63"/>
    <mergeCell ref="A52:B52"/>
    <mergeCell ref="A54:B54"/>
    <mergeCell ref="D52:J52"/>
    <mergeCell ref="D54:J54"/>
    <mergeCell ref="D63:J63"/>
    <mergeCell ref="D59:J59"/>
    <mergeCell ref="B39:D39"/>
    <mergeCell ref="A59:B59"/>
    <mergeCell ref="B36:D36"/>
    <mergeCell ref="A50:J50"/>
    <mergeCell ref="B9:E9"/>
    <mergeCell ref="B29:D29"/>
    <mergeCell ref="B32:D32"/>
    <mergeCell ref="B37:D37"/>
    <mergeCell ref="B38:D38"/>
  </mergeCells>
  <conditionalFormatting sqref="B6">
    <cfRule type="containsBlanks" dxfId="4" priority="3">
      <formula>LEN(TRIM(B6))=0</formula>
    </cfRule>
  </conditionalFormatting>
  <conditionalFormatting sqref="B8">
    <cfRule type="containsBlanks" dxfId="3" priority="2">
      <formula>LEN(TRIM(B8))=0</formula>
    </cfRule>
  </conditionalFormatting>
  <conditionalFormatting sqref="B13">
    <cfRule type="containsBlanks" dxfId="2" priority="1">
      <formula>LEN(TRIM(B13))=0</formula>
    </cfRule>
  </conditionalFormatting>
  <conditionalFormatting sqref="B16:B17">
    <cfRule type="containsBlanks" dxfId="1" priority="4">
      <formula>LEN(TRIM(B16))=0</formula>
    </cfRule>
  </conditionalFormatting>
  <conditionalFormatting sqref="G9">
    <cfRule type="containsBlanks" dxfId="0" priority="6">
      <formula>LEN(TRIM(G9))=0</formula>
    </cfRule>
  </conditionalFormatting>
  <pageMargins left="0.2" right="0.2" top="0.65" bottom="0.65" header="0.3" footer="0.3"/>
  <pageSetup orientation="portrait" r:id="rId1"/>
  <headerFooter differentFirst="1">
    <firstHeader>&amp;L&amp;G</first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Fall">
                <anchor moveWithCells="1">
                  <from>
                    <xdr:col>1</xdr:col>
                    <xdr:colOff>38100</xdr:colOff>
                    <xdr:row>18</xdr:row>
                    <xdr:rowOff>0</xdr:rowOff>
                  </from>
                  <to>
                    <xdr:col>2</xdr:col>
                    <xdr:colOff>38100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Spring">
                <anchor moveWithCells="1">
                  <from>
                    <xdr:col>4</xdr:col>
                    <xdr:colOff>698500</xdr:colOff>
                    <xdr:row>18</xdr:row>
                    <xdr:rowOff>12700</xdr:rowOff>
                  </from>
                  <to>
                    <xdr:col>5</xdr:col>
                    <xdr:colOff>546100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 altText="Winter">
                <anchor moveWithCells="1">
                  <from>
                    <xdr:col>3</xdr:col>
                    <xdr:colOff>12700</xdr:colOff>
                    <xdr:row>18</xdr:row>
                    <xdr:rowOff>25400</xdr:rowOff>
                  </from>
                  <to>
                    <xdr:col>3</xdr:col>
                    <xdr:colOff>596900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190500</xdr:rowOff>
                  </from>
                  <to>
                    <xdr:col>4</xdr:col>
                    <xdr:colOff>241300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622300</xdr:colOff>
                    <xdr:row>56</xdr:row>
                    <xdr:rowOff>38100</xdr:rowOff>
                  </from>
                  <to>
                    <xdr:col>6</xdr:col>
                    <xdr:colOff>203200</xdr:colOff>
                    <xdr:row>56</xdr:row>
                    <xdr:rowOff>241300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validation!$A$6:$A$10</xm:f>
          </x14:formula1>
          <xm:sqref>B13</xm:sqref>
        </x14:dataValidation>
        <x14:dataValidation type="list" allowBlank="1" showInputMessage="1" showErrorMessage="1" xr:uid="{00000000-0002-0000-0000-000003000000}">
          <x14:formula1>
            <xm:f>validation!$A$12:$A$14</xm:f>
          </x14:formula1>
          <xm:sqref>B16</xm:sqref>
        </x14:dataValidation>
        <x14:dataValidation type="list" allowBlank="1" showInputMessage="1" showErrorMessage="1" xr:uid="{7B1F5C22-0B99-E441-9B7B-B7753A78B4ED}">
          <x14:formula1>
            <xm:f>validation!$A$27:$A$28</xm:f>
          </x14:formula1>
          <xm:sqref>G9</xm:sqref>
        </x14:dataValidation>
        <x14:dataValidation type="list" allowBlank="1" showInputMessage="1" showErrorMessage="1" xr:uid="{002BF24A-1A3B-604E-B4C6-F6B971EF18F1}">
          <x14:formula1>
            <xm:f>validation!$F$2:$F$37</xm:f>
          </x14:formula1>
          <xm:sqref>B16:B17</xm:sqref>
        </x14:dataValidation>
        <x14:dataValidation type="list" allowBlank="1" showInputMessage="1" showErrorMessage="1" xr:uid="{1204CB1A-9358-AC4C-9A6E-13FB40170E7B}">
          <x14:formula1>
            <xm:f>validation!$A$2:$A$4</xm:f>
          </x14:formula1>
          <xm:sqref>B6</xm:sqref>
        </x14:dataValidation>
        <x14:dataValidation type="list" allowBlank="1" showInputMessage="1" showErrorMessage="1" xr:uid="{C8B8F39C-377D-074A-ABDF-C26E2EA8D909}">
          <x14:formula1>
            <xm:f>validation!$D$2:$D$51</xm:f>
          </x14:formula1>
          <xm:sqref>B8</xm:sqref>
        </x14:dataValidation>
        <x14:dataValidation type="list" allowBlank="1" showInputMessage="1" showErrorMessage="1" xr:uid="{A3235E8D-903E-DA43-A4CA-1BB2EC2EC4B7}">
          <x14:formula1>
            <xm:f>validation!$A$34:$A$35</xm:f>
          </x14:formula1>
          <xm:sqref>I23:I25 I30:I32 I37:I39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T38"/>
  <sheetViews>
    <sheetView showGridLines="0" workbookViewId="0">
      <selection activeCell="K3" sqref="K3"/>
    </sheetView>
  </sheetViews>
  <sheetFormatPr baseColWidth="10" defaultColWidth="0" defaultRowHeight="15" zeroHeight="1" x14ac:dyDescent="0.2"/>
  <cols>
    <col min="1" max="1" width="2.33203125" customWidth="1"/>
    <col min="2" max="2" width="6.1640625" customWidth="1"/>
    <col min="3" max="3" width="5.6640625" customWidth="1"/>
    <col min="4" max="4" width="5.5" customWidth="1"/>
    <col min="5" max="5" width="2.1640625" customWidth="1"/>
    <col min="6" max="6" width="8.6640625" customWidth="1"/>
    <col min="7" max="7" width="2.1640625" customWidth="1"/>
    <col min="8" max="8" width="8.33203125" customWidth="1"/>
    <col min="9" max="9" width="2" hidden="1" customWidth="1"/>
    <col min="10" max="10" width="2" customWidth="1"/>
    <col min="11" max="11" width="8.33203125" customWidth="1"/>
    <col min="12" max="12" width="2.5" hidden="1" customWidth="1"/>
    <col min="13" max="13" width="2.1640625" customWidth="1"/>
    <col min="14" max="14" width="15.33203125" customWidth="1"/>
    <col min="15" max="15" width="27.33203125" customWidth="1"/>
    <col min="16" max="16" width="3" customWidth="1"/>
    <col min="17" max="20" width="0" hidden="1" customWidth="1"/>
    <col min="21" max="16384" width="9.1640625" hidden="1"/>
  </cols>
  <sheetData>
    <row r="1" spans="1:16" ht="19.5" customHeight="1" x14ac:dyDescent="0.2">
      <c r="B1" s="63"/>
      <c r="C1" s="62" t="s">
        <v>12</v>
      </c>
      <c r="D1" s="191">
        <f>'DEPT-AP form'!B16</f>
        <v>0</v>
      </c>
      <c r="E1" s="192"/>
      <c r="F1" s="192"/>
      <c r="G1" s="193"/>
      <c r="H1" s="70"/>
      <c r="I1" s="70"/>
      <c r="J1" s="70"/>
      <c r="M1" s="50" t="s">
        <v>5</v>
      </c>
      <c r="N1" s="221">
        <f>'DEPT-AP form'!B8</f>
        <v>0</v>
      </c>
      <c r="O1" s="222"/>
    </row>
    <row r="2" spans="1:16" ht="9" customHeight="1" x14ac:dyDescent="0.2">
      <c r="B2" s="46"/>
      <c r="C2" s="46"/>
      <c r="D2" s="50"/>
      <c r="F2" s="61"/>
      <c r="G2" s="44"/>
      <c r="H2" s="44"/>
      <c r="I2" s="44"/>
      <c r="J2" s="44"/>
      <c r="K2" s="44"/>
      <c r="L2" s="44"/>
      <c r="M2" s="44"/>
      <c r="N2" s="50"/>
      <c r="O2" s="44"/>
    </row>
    <row r="3" spans="1:16" ht="33.75" customHeight="1" x14ac:dyDescent="0.2">
      <c r="A3" s="194" t="s">
        <v>180</v>
      </c>
      <c r="B3" s="194"/>
      <c r="C3" s="194"/>
      <c r="D3" s="174">
        <f>'DEPT-AP form'!B12</f>
        <v>0</v>
      </c>
      <c r="E3" s="186"/>
      <c r="F3" s="186"/>
      <c r="G3" s="186"/>
      <c r="H3" s="187"/>
      <c r="I3" s="64"/>
      <c r="J3" s="64"/>
      <c r="K3" s="64"/>
      <c r="M3" s="50" t="s">
        <v>190</v>
      </c>
      <c r="N3" s="223"/>
      <c r="O3" s="224"/>
    </row>
    <row r="4" spans="1:16" ht="9" customHeight="1" x14ac:dyDescent="0.2">
      <c r="A4" s="71"/>
      <c r="B4" s="71"/>
      <c r="C4" s="71"/>
      <c r="D4" s="64"/>
      <c r="E4" s="64"/>
      <c r="F4" s="64"/>
      <c r="G4" s="64"/>
      <c r="H4" s="64"/>
      <c r="I4" s="64"/>
      <c r="J4" s="64"/>
      <c r="K4" s="64"/>
      <c r="L4" s="64"/>
      <c r="M4" s="64"/>
      <c r="N4" s="51"/>
      <c r="O4" s="65"/>
    </row>
    <row r="5" spans="1:16" ht="19.5" customHeight="1" x14ac:dyDescent="0.2">
      <c r="B5" s="46"/>
      <c r="C5" s="50" t="s">
        <v>60</v>
      </c>
      <c r="D5" s="195">
        <f>'DEPT-AP form'!D48</f>
        <v>0</v>
      </c>
      <c r="E5" s="196"/>
      <c r="F5" s="196"/>
      <c r="G5" s="197"/>
      <c r="H5" s="66"/>
      <c r="I5" s="66"/>
      <c r="J5" s="66"/>
      <c r="K5" s="66"/>
      <c r="M5" s="50" t="s">
        <v>61</v>
      </c>
      <c r="N5" s="225" t="e">
        <f>'DEPT-AP form'!E48</f>
        <v>#N/A</v>
      </c>
      <c r="O5" s="226"/>
    </row>
    <row r="6" spans="1:16" ht="9" customHeight="1" x14ac:dyDescent="0.2">
      <c r="B6" s="46"/>
      <c r="C6" s="50"/>
      <c r="D6" s="66"/>
      <c r="E6" s="66"/>
      <c r="F6" s="66"/>
      <c r="G6" s="66"/>
      <c r="H6" s="66"/>
      <c r="I6" s="66"/>
      <c r="J6" s="66"/>
      <c r="K6" s="66"/>
      <c r="L6" s="66"/>
      <c r="M6" s="66"/>
      <c r="N6" s="51"/>
      <c r="O6" s="67"/>
    </row>
    <row r="7" spans="1:16" ht="19.5" customHeight="1" x14ac:dyDescent="0.2">
      <c r="B7" s="46"/>
      <c r="C7" s="50" t="s">
        <v>179</v>
      </c>
      <c r="D7" s="210" t="str">
        <f>CONCATENATE('DEPT-AP form'!B3,"   ",'DEPT-AP form'!B4)</f>
        <v xml:space="preserve">   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2"/>
    </row>
    <row r="8" spans="1:16" ht="10.5" customHeight="1" x14ac:dyDescent="0.2">
      <c r="B8" s="46"/>
      <c r="C8" s="46"/>
      <c r="D8" s="50"/>
      <c r="E8" s="46"/>
      <c r="F8" s="29"/>
      <c r="G8" s="46"/>
      <c r="H8" s="46"/>
      <c r="I8" s="46"/>
      <c r="J8" s="46"/>
      <c r="K8" s="46"/>
      <c r="L8" s="46"/>
      <c r="M8" s="46"/>
    </row>
    <row r="9" spans="1:16" ht="37.5" customHeight="1" x14ac:dyDescent="0.2">
      <c r="B9" s="213" t="s">
        <v>59</v>
      </c>
      <c r="C9" s="214"/>
      <c r="D9" s="215"/>
      <c r="E9" s="46"/>
      <c r="F9" s="60" t="s">
        <v>186</v>
      </c>
      <c r="G9" s="46"/>
      <c r="H9" s="60" t="s">
        <v>187</v>
      </c>
      <c r="I9" s="72"/>
      <c r="J9" s="72"/>
      <c r="K9" s="60" t="s">
        <v>184</v>
      </c>
      <c r="L9" s="46"/>
      <c r="M9" s="46"/>
      <c r="N9" s="216" t="s">
        <v>185</v>
      </c>
      <c r="O9" s="217"/>
    </row>
    <row r="10" spans="1:16" ht="15" customHeight="1" x14ac:dyDescent="0.2">
      <c r="A10" s="43"/>
      <c r="B10" s="4" t="s">
        <v>53</v>
      </c>
      <c r="C10" s="36"/>
      <c r="D10" s="36"/>
      <c r="H10" s="75">
        <f>SUMIF($I$11:$I$15,TRUE,$F$11:$F$15)</f>
        <v>0</v>
      </c>
      <c r="K10" s="75">
        <f>SUMIF($L$11:$L$15,TRUE,$F$11:$F$15)</f>
        <v>0</v>
      </c>
    </row>
    <row r="11" spans="1:16" ht="31.5" customHeight="1" x14ac:dyDescent="0.2">
      <c r="A11" s="28"/>
      <c r="B11" s="218">
        <f>'DEPT-AP form'!B23:D23</f>
        <v>0</v>
      </c>
      <c r="C11" s="219"/>
      <c r="D11" s="220"/>
      <c r="F11" s="73">
        <f>'DEPT-AP form'!J23</f>
        <v>0</v>
      </c>
      <c r="I11" t="b">
        <v>0</v>
      </c>
      <c r="L11" t="b">
        <v>0</v>
      </c>
      <c r="N11" s="188"/>
      <c r="O11" s="190"/>
    </row>
    <row r="12" spans="1:16" s="45" customFormat="1" ht="12" customHeight="1" x14ac:dyDescent="0.2">
      <c r="A12" s="43"/>
    </row>
    <row r="13" spans="1:16" s="45" customFormat="1" ht="31.5" customHeight="1" x14ac:dyDescent="0.2">
      <c r="A13" s="43"/>
      <c r="B13" s="207">
        <f>'DEPT-AP form'!B24:D24</f>
        <v>0</v>
      </c>
      <c r="C13" s="208"/>
      <c r="D13" s="209"/>
      <c r="F13" s="74">
        <f>'DEPT-AP form'!J24</f>
        <v>0</v>
      </c>
      <c r="H13"/>
      <c r="I13" t="b">
        <v>0</v>
      </c>
      <c r="J13"/>
      <c r="K13"/>
      <c r="L13" t="b">
        <v>0</v>
      </c>
      <c r="M13"/>
      <c r="N13" s="188"/>
      <c r="O13" s="190"/>
    </row>
    <row r="14" spans="1:16" s="45" customFormat="1" ht="12" customHeight="1" x14ac:dyDescent="0.2">
      <c r="A14" s="43"/>
    </row>
    <row r="15" spans="1:16" s="45" customFormat="1" ht="31.5" customHeight="1" x14ac:dyDescent="0.2">
      <c r="B15" s="204">
        <f>'DEPT-AP form'!B25:D25</f>
        <v>0</v>
      </c>
      <c r="C15" s="205"/>
      <c r="D15" s="206"/>
      <c r="F15" s="74">
        <f>'DEPT-AP form'!J25</f>
        <v>0</v>
      </c>
      <c r="H15"/>
      <c r="I15" t="b">
        <v>0</v>
      </c>
      <c r="J15"/>
      <c r="K15"/>
      <c r="L15" s="45" t="b">
        <v>0</v>
      </c>
      <c r="N15" s="188"/>
      <c r="O15" s="190"/>
    </row>
    <row r="16" spans="1:16" ht="12" customHeight="1" x14ac:dyDescent="0.2">
      <c r="B16" s="29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2:15" x14ac:dyDescent="0.2">
      <c r="B17" s="4" t="s">
        <v>54</v>
      </c>
      <c r="C17" s="36"/>
      <c r="H17" s="75">
        <f>SUMIF($I$18:$I$22,TRUE,$F$18:$F$22)</f>
        <v>0</v>
      </c>
      <c r="K17" s="75">
        <f>SUMIF($L$18:$L$22,TRUE,$F$18:$F$22)</f>
        <v>0</v>
      </c>
    </row>
    <row r="18" spans="2:15" s="45" customFormat="1" ht="31.5" customHeight="1" x14ac:dyDescent="0.2">
      <c r="B18" s="204">
        <f>'DEPT-AP form'!B30:D30</f>
        <v>0</v>
      </c>
      <c r="C18" s="205"/>
      <c r="D18" s="206"/>
      <c r="F18" s="74">
        <f>'DEPT-AP form'!J30</f>
        <v>0</v>
      </c>
      <c r="H18"/>
      <c r="I18" t="b">
        <v>0</v>
      </c>
      <c r="J18"/>
      <c r="K18"/>
      <c r="L18" s="45" t="b">
        <v>0</v>
      </c>
      <c r="N18" s="188"/>
      <c r="O18" s="190"/>
    </row>
    <row r="19" spans="2:15" s="45" customFormat="1" ht="12" customHeight="1" x14ac:dyDescent="0.2"/>
    <row r="20" spans="2:15" s="45" customFormat="1" ht="31.5" customHeight="1" x14ac:dyDescent="0.2">
      <c r="B20" s="204">
        <f>'DEPT-AP form'!B31:D31</f>
        <v>0</v>
      </c>
      <c r="C20" s="205"/>
      <c r="D20" s="206"/>
      <c r="F20" s="74">
        <f>'DEPT-AP form'!J31</f>
        <v>0</v>
      </c>
      <c r="H20"/>
      <c r="I20" t="b">
        <v>0</v>
      </c>
      <c r="J20"/>
      <c r="K20"/>
      <c r="L20" s="45" t="b">
        <v>0</v>
      </c>
      <c r="N20" s="188"/>
      <c r="O20" s="190"/>
    </row>
    <row r="21" spans="2:15" s="45" customFormat="1" ht="12" customHeight="1" x14ac:dyDescent="0.2"/>
    <row r="22" spans="2:15" s="45" customFormat="1" ht="31.5" customHeight="1" x14ac:dyDescent="0.2">
      <c r="B22" s="204">
        <f>'DEPT-AP form'!B32:D32</f>
        <v>0</v>
      </c>
      <c r="C22" s="205"/>
      <c r="D22" s="206"/>
      <c r="F22" s="74">
        <f>'DEPT-AP form'!J32</f>
        <v>0</v>
      </c>
      <c r="H22"/>
      <c r="I22" t="b">
        <v>0</v>
      </c>
      <c r="J22"/>
      <c r="K22"/>
      <c r="L22" s="45" t="b">
        <v>0</v>
      </c>
      <c r="N22" s="188"/>
      <c r="O22" s="190"/>
    </row>
    <row r="23" spans="2:15" ht="12" customHeight="1" x14ac:dyDescent="0.2"/>
    <row r="24" spans="2:15" x14ac:dyDescent="0.2">
      <c r="B24" s="4" t="s">
        <v>55</v>
      </c>
      <c r="H24" s="75">
        <f>SUMIF($I$25:$I$29,TRUE,$F$25:$F$29)</f>
        <v>0</v>
      </c>
      <c r="K24" s="75">
        <f>SUMIF($L$25:$L$29,TRUE,$F$25:$F$29)</f>
        <v>0</v>
      </c>
    </row>
    <row r="25" spans="2:15" s="45" customFormat="1" ht="31.5" customHeight="1" x14ac:dyDescent="0.2">
      <c r="B25" s="204">
        <f>'DEPT-AP form'!B37:D37</f>
        <v>0</v>
      </c>
      <c r="C25" s="205"/>
      <c r="D25" s="206"/>
      <c r="F25" s="74">
        <f>'DEPT-AP form'!J37</f>
        <v>0</v>
      </c>
      <c r="H25"/>
      <c r="I25" t="b">
        <v>0</v>
      </c>
      <c r="J25"/>
      <c r="K25"/>
      <c r="L25" s="45" t="b">
        <v>0</v>
      </c>
      <c r="N25" s="188"/>
      <c r="O25" s="190"/>
    </row>
    <row r="26" spans="2:15" s="45" customFormat="1" ht="12" customHeight="1" x14ac:dyDescent="0.2"/>
    <row r="27" spans="2:15" s="45" customFormat="1" ht="31.5" customHeight="1" x14ac:dyDescent="0.2">
      <c r="B27" s="204">
        <f>'DEPT-AP form'!B38:D38</f>
        <v>0</v>
      </c>
      <c r="C27" s="205"/>
      <c r="D27" s="206"/>
      <c r="F27" s="74">
        <f>'DEPT-AP form'!J38</f>
        <v>0</v>
      </c>
      <c r="H27"/>
      <c r="I27" t="b">
        <v>0</v>
      </c>
      <c r="J27"/>
      <c r="K27"/>
      <c r="L27" s="45" t="b">
        <v>0</v>
      </c>
      <c r="N27" s="188"/>
      <c r="O27" s="190"/>
    </row>
    <row r="28" spans="2:15" s="45" customFormat="1" ht="12" customHeight="1" x14ac:dyDescent="0.2"/>
    <row r="29" spans="2:15" s="45" customFormat="1" ht="31.5" customHeight="1" x14ac:dyDescent="0.2">
      <c r="B29" s="204">
        <f>'DEPT-AP form'!B39:D39</f>
        <v>0</v>
      </c>
      <c r="C29" s="205"/>
      <c r="D29" s="206"/>
      <c r="F29" s="74">
        <f>'DEPT-AP form'!J39</f>
        <v>0</v>
      </c>
      <c r="H29"/>
      <c r="I29" t="b">
        <v>0</v>
      </c>
      <c r="J29"/>
      <c r="K29"/>
      <c r="L29" s="45" t="b">
        <v>0</v>
      </c>
      <c r="N29" s="188"/>
      <c r="O29" s="190"/>
    </row>
    <row r="30" spans="2:15" ht="7.5" customHeight="1" x14ac:dyDescent="0.2"/>
    <row r="31" spans="2:15" s="4" customFormat="1" ht="12.75" customHeight="1" x14ac:dyDescent="0.2">
      <c r="D31" s="76" t="s">
        <v>188</v>
      </c>
      <c r="F31" s="77">
        <f>SUM(F11:F30)</f>
        <v>0</v>
      </c>
      <c r="H31" s="78">
        <f>H10+H17+H24</f>
        <v>0</v>
      </c>
      <c r="K31" s="78">
        <f>K10+K17+K24</f>
        <v>0</v>
      </c>
    </row>
    <row r="32" spans="2:15" ht="7.5" customHeight="1" x14ac:dyDescent="0.2"/>
    <row r="33" spans="2:15" s="4" customFormat="1" ht="12.75" customHeight="1" x14ac:dyDescent="0.2">
      <c r="D33" s="76" t="s">
        <v>189</v>
      </c>
      <c r="F33" s="77">
        <f>SUM(H33:K33)</f>
        <v>0</v>
      </c>
      <c r="H33" s="79">
        <f>(ROUND((((100*H10)/3)/100), 2)+ROUND((((100*H17)/3)/100), 2)+ROUND((((100*H24)/3)/100), 2))/3</f>
        <v>0</v>
      </c>
      <c r="K33" s="79">
        <f>(ROUND((((100*K10)/3)/100), 2)+ROUND((((100*K17)/3)/100), 2)+ROUND((((100*K24)/3)/100), 2))/3</f>
        <v>0</v>
      </c>
    </row>
    <row r="34" spans="2:15" ht="10.5" customHeight="1" thickBot="1" x14ac:dyDescent="0.25"/>
    <row r="35" spans="2:15" ht="15" customHeight="1" thickBot="1" x14ac:dyDescent="0.25">
      <c r="B35" s="198" t="s">
        <v>183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200"/>
    </row>
    <row r="36" spans="2:15" ht="6.75" customHeight="1" thickBot="1" x14ac:dyDescent="0.25"/>
    <row r="37" spans="2:15" ht="71.25" customHeight="1" thickBot="1" x14ac:dyDescent="0.25">
      <c r="B37" s="201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3"/>
    </row>
    <row r="38" spans="2:15" ht="7.5" customHeight="1" x14ac:dyDescent="0.2"/>
  </sheetData>
  <mergeCells count="30">
    <mergeCell ref="N25:O25"/>
    <mergeCell ref="N27:O27"/>
    <mergeCell ref="N1:O1"/>
    <mergeCell ref="N3:O3"/>
    <mergeCell ref="N5:O5"/>
    <mergeCell ref="N18:O18"/>
    <mergeCell ref="N20:O20"/>
    <mergeCell ref="N22:O22"/>
    <mergeCell ref="D3:H3"/>
    <mergeCell ref="N11:O11"/>
    <mergeCell ref="D7:O7"/>
    <mergeCell ref="B9:D9"/>
    <mergeCell ref="N9:O9"/>
    <mergeCell ref="B11:D11"/>
    <mergeCell ref="D1:G1"/>
    <mergeCell ref="A3:C3"/>
    <mergeCell ref="D5:G5"/>
    <mergeCell ref="B35:O35"/>
    <mergeCell ref="B37:O37"/>
    <mergeCell ref="N13:O13"/>
    <mergeCell ref="B27:D27"/>
    <mergeCell ref="B29:D29"/>
    <mergeCell ref="B22:D22"/>
    <mergeCell ref="B25:D25"/>
    <mergeCell ref="B18:D18"/>
    <mergeCell ref="B20:D20"/>
    <mergeCell ref="B13:D13"/>
    <mergeCell ref="B15:D15"/>
    <mergeCell ref="N29:O29"/>
    <mergeCell ref="N15:O15"/>
  </mergeCells>
  <dataValidations count="3">
    <dataValidation allowBlank="1" showInputMessage="1" showErrorMessage="1" prompt="Name and Extension" sqref="F8" xr:uid="{00000000-0002-0000-0100-000000000000}"/>
    <dataValidation allowBlank="1" showInputMessage="1" showErrorMessage="1" prompt="Email address of Appointee" sqref="O4 N3" xr:uid="{00000000-0002-0000-0100-000001000000}"/>
    <dataValidation allowBlank="1" showInputMessage="1" showErrorMessage="1" prompt="Please note any VOLUNTARY reductions from approved FTE, including quarter, percent time, and specific course(s) if applicable." sqref="B37:O37" xr:uid="{00000000-0002-0000-0100-000002000000}"/>
  </dataValidations>
  <printOptions horizontalCentered="1"/>
  <pageMargins left="0.3" right="0.2" top="0.59" bottom="0.36" header="0.3" footer="0.3"/>
  <pageSetup orientation="portrait" r:id="rId1"/>
  <headerFooter>
    <oddHeader>&amp;C&amp;"-,Bold"Letters &amp;&amp; Science Continuing Lecturer Workload and Funding Approval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 moveWithCells="1">
                  <from>
                    <xdr:col>7</xdr:col>
                    <xdr:colOff>177800</xdr:colOff>
                    <xdr:row>10</xdr:row>
                    <xdr:rowOff>25400</xdr:rowOff>
                  </from>
                  <to>
                    <xdr:col>7</xdr:col>
                    <xdr:colOff>406400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>
                  <from>
                    <xdr:col>10</xdr:col>
                    <xdr:colOff>177800</xdr:colOff>
                    <xdr:row>10</xdr:row>
                    <xdr:rowOff>25400</xdr:rowOff>
                  </from>
                  <to>
                    <xdr:col>10</xdr:col>
                    <xdr:colOff>406400</xdr:colOff>
                    <xdr:row>10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7</xdr:col>
                    <xdr:colOff>177800</xdr:colOff>
                    <xdr:row>12</xdr:row>
                    <xdr:rowOff>25400</xdr:rowOff>
                  </from>
                  <to>
                    <xdr:col>7</xdr:col>
                    <xdr:colOff>406400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10</xdr:col>
                    <xdr:colOff>177800</xdr:colOff>
                    <xdr:row>12</xdr:row>
                    <xdr:rowOff>25400</xdr:rowOff>
                  </from>
                  <to>
                    <xdr:col>10</xdr:col>
                    <xdr:colOff>406400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7</xdr:col>
                    <xdr:colOff>177800</xdr:colOff>
                    <xdr:row>14</xdr:row>
                    <xdr:rowOff>25400</xdr:rowOff>
                  </from>
                  <to>
                    <xdr:col>7</xdr:col>
                    <xdr:colOff>406400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10</xdr:col>
                    <xdr:colOff>177800</xdr:colOff>
                    <xdr:row>14</xdr:row>
                    <xdr:rowOff>25400</xdr:rowOff>
                  </from>
                  <to>
                    <xdr:col>10</xdr:col>
                    <xdr:colOff>406400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0" name="Check Box 11">
              <controlPr defaultSize="0" autoFill="0" autoLine="0" autoPict="0">
                <anchor moveWithCells="1">
                  <from>
                    <xdr:col>7</xdr:col>
                    <xdr:colOff>177800</xdr:colOff>
                    <xdr:row>17</xdr:row>
                    <xdr:rowOff>25400</xdr:rowOff>
                  </from>
                  <to>
                    <xdr:col>7</xdr:col>
                    <xdr:colOff>406400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1" name="Check Box 12">
              <controlPr defaultSize="0" autoFill="0" autoLine="0" autoPict="0">
                <anchor moveWithCells="1">
                  <from>
                    <xdr:col>10</xdr:col>
                    <xdr:colOff>177800</xdr:colOff>
                    <xdr:row>17</xdr:row>
                    <xdr:rowOff>25400</xdr:rowOff>
                  </from>
                  <to>
                    <xdr:col>10</xdr:col>
                    <xdr:colOff>406400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2" name="Check Box 13">
              <controlPr defaultSize="0" autoFill="0" autoLine="0" autoPict="0">
                <anchor moveWithCells="1">
                  <from>
                    <xdr:col>7</xdr:col>
                    <xdr:colOff>177800</xdr:colOff>
                    <xdr:row>19</xdr:row>
                    <xdr:rowOff>25400</xdr:rowOff>
                  </from>
                  <to>
                    <xdr:col>7</xdr:col>
                    <xdr:colOff>406400</xdr:colOff>
                    <xdr:row>19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3" name="Check Box 14">
              <controlPr defaultSize="0" autoFill="0" autoLine="0" autoPict="0">
                <anchor moveWithCells="1">
                  <from>
                    <xdr:col>10</xdr:col>
                    <xdr:colOff>177800</xdr:colOff>
                    <xdr:row>19</xdr:row>
                    <xdr:rowOff>25400</xdr:rowOff>
                  </from>
                  <to>
                    <xdr:col>10</xdr:col>
                    <xdr:colOff>406400</xdr:colOff>
                    <xdr:row>19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4" name="Check Box 15">
              <controlPr defaultSize="0" autoFill="0" autoLine="0" autoPict="0">
                <anchor moveWithCells="1">
                  <from>
                    <xdr:col>7</xdr:col>
                    <xdr:colOff>177800</xdr:colOff>
                    <xdr:row>21</xdr:row>
                    <xdr:rowOff>25400</xdr:rowOff>
                  </from>
                  <to>
                    <xdr:col>7</xdr:col>
                    <xdr:colOff>406400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5" name="Check Box 16">
              <controlPr defaultSize="0" autoFill="0" autoLine="0" autoPict="0">
                <anchor moveWithCells="1">
                  <from>
                    <xdr:col>10</xdr:col>
                    <xdr:colOff>177800</xdr:colOff>
                    <xdr:row>21</xdr:row>
                    <xdr:rowOff>25400</xdr:rowOff>
                  </from>
                  <to>
                    <xdr:col>10</xdr:col>
                    <xdr:colOff>406400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6" name="Check Box 17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25400</xdr:rowOff>
                  </from>
                  <to>
                    <xdr:col>7</xdr:col>
                    <xdr:colOff>406400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7" name="Check Box 18">
              <controlPr defaultSize="0" autoFill="0" autoLine="0" autoPict="0">
                <anchor moveWithCells="1">
                  <from>
                    <xdr:col>10</xdr:col>
                    <xdr:colOff>177800</xdr:colOff>
                    <xdr:row>24</xdr:row>
                    <xdr:rowOff>25400</xdr:rowOff>
                  </from>
                  <to>
                    <xdr:col>10</xdr:col>
                    <xdr:colOff>406400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8" name="Check Box 19">
              <controlPr defaultSize="0" autoFill="0" autoLine="0" autoPict="0">
                <anchor moveWithCells="1">
                  <from>
                    <xdr:col>7</xdr:col>
                    <xdr:colOff>177800</xdr:colOff>
                    <xdr:row>26</xdr:row>
                    <xdr:rowOff>25400</xdr:rowOff>
                  </from>
                  <to>
                    <xdr:col>7</xdr:col>
                    <xdr:colOff>406400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9" name="Check Box 20">
              <controlPr defaultSize="0" autoFill="0" autoLine="0" autoPict="0">
                <anchor moveWithCells="1">
                  <from>
                    <xdr:col>10</xdr:col>
                    <xdr:colOff>177800</xdr:colOff>
                    <xdr:row>26</xdr:row>
                    <xdr:rowOff>25400</xdr:rowOff>
                  </from>
                  <to>
                    <xdr:col>10</xdr:col>
                    <xdr:colOff>406400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0" name="Check Box 21">
              <controlPr defaultSize="0" autoFill="0" autoLine="0" autoPict="0">
                <anchor moveWithCells="1">
                  <from>
                    <xdr:col>7</xdr:col>
                    <xdr:colOff>177800</xdr:colOff>
                    <xdr:row>28</xdr:row>
                    <xdr:rowOff>25400</xdr:rowOff>
                  </from>
                  <to>
                    <xdr:col>7</xdr:col>
                    <xdr:colOff>406400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1" name="Check Box 22">
              <controlPr defaultSize="0" autoFill="0" autoLine="0" autoPict="0">
                <anchor moveWithCells="1">
                  <from>
                    <xdr:col>10</xdr:col>
                    <xdr:colOff>177800</xdr:colOff>
                    <xdr:row>28</xdr:row>
                    <xdr:rowOff>25400</xdr:rowOff>
                  </from>
                  <to>
                    <xdr:col>10</xdr:col>
                    <xdr:colOff>406400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2" name="Check Box 23">
              <controlPr defaultSize="0" autoFill="0" autoLine="0" autoPict="0">
                <anchor moveWithCells="1">
                  <from>
                    <xdr:col>7</xdr:col>
                    <xdr:colOff>177800</xdr:colOff>
                    <xdr:row>12</xdr:row>
                    <xdr:rowOff>25400</xdr:rowOff>
                  </from>
                  <to>
                    <xdr:col>7</xdr:col>
                    <xdr:colOff>406400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3" name="Check Box 24">
              <controlPr defaultSize="0" autoFill="0" autoLine="0" autoPict="0">
                <anchor moveWithCells="1">
                  <from>
                    <xdr:col>10</xdr:col>
                    <xdr:colOff>177800</xdr:colOff>
                    <xdr:row>12</xdr:row>
                    <xdr:rowOff>25400</xdr:rowOff>
                  </from>
                  <to>
                    <xdr:col>10</xdr:col>
                    <xdr:colOff>406400</xdr:colOff>
                    <xdr:row>12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4" name="Check Box 25">
              <controlPr defaultSize="0" autoFill="0" autoLine="0" autoPict="0">
                <anchor moveWithCells="1">
                  <from>
                    <xdr:col>7</xdr:col>
                    <xdr:colOff>177800</xdr:colOff>
                    <xdr:row>14</xdr:row>
                    <xdr:rowOff>25400</xdr:rowOff>
                  </from>
                  <to>
                    <xdr:col>7</xdr:col>
                    <xdr:colOff>406400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5" name="Check Box 26">
              <controlPr defaultSize="0" autoFill="0" autoLine="0" autoPict="0">
                <anchor moveWithCells="1">
                  <from>
                    <xdr:col>10</xdr:col>
                    <xdr:colOff>177800</xdr:colOff>
                    <xdr:row>14</xdr:row>
                    <xdr:rowOff>25400</xdr:rowOff>
                  </from>
                  <to>
                    <xdr:col>10</xdr:col>
                    <xdr:colOff>406400</xdr:colOff>
                    <xdr:row>14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6" name="Check Box 27">
              <controlPr defaultSize="0" autoFill="0" autoLine="0" autoPict="0">
                <anchor moveWithCells="1">
                  <from>
                    <xdr:col>7</xdr:col>
                    <xdr:colOff>177800</xdr:colOff>
                    <xdr:row>17</xdr:row>
                    <xdr:rowOff>25400</xdr:rowOff>
                  </from>
                  <to>
                    <xdr:col>7</xdr:col>
                    <xdr:colOff>406400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7" name="Check Box 28">
              <controlPr defaultSize="0" autoFill="0" autoLine="0" autoPict="0">
                <anchor moveWithCells="1">
                  <from>
                    <xdr:col>10</xdr:col>
                    <xdr:colOff>177800</xdr:colOff>
                    <xdr:row>17</xdr:row>
                    <xdr:rowOff>25400</xdr:rowOff>
                  </from>
                  <to>
                    <xdr:col>10</xdr:col>
                    <xdr:colOff>406400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8" name="Check Box 29">
              <controlPr defaultSize="0" autoFill="0" autoLine="0" autoPict="0">
                <anchor moveWithCells="1">
                  <from>
                    <xdr:col>7</xdr:col>
                    <xdr:colOff>177800</xdr:colOff>
                    <xdr:row>19</xdr:row>
                    <xdr:rowOff>25400</xdr:rowOff>
                  </from>
                  <to>
                    <xdr:col>7</xdr:col>
                    <xdr:colOff>406400</xdr:colOff>
                    <xdr:row>19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9" name="Check Box 30">
              <controlPr defaultSize="0" autoFill="0" autoLine="0" autoPict="0">
                <anchor moveWithCells="1">
                  <from>
                    <xdr:col>10</xdr:col>
                    <xdr:colOff>177800</xdr:colOff>
                    <xdr:row>19</xdr:row>
                    <xdr:rowOff>25400</xdr:rowOff>
                  </from>
                  <to>
                    <xdr:col>10</xdr:col>
                    <xdr:colOff>406400</xdr:colOff>
                    <xdr:row>19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0" name="Check Box 31">
              <controlPr defaultSize="0" autoFill="0" autoLine="0" autoPict="0">
                <anchor moveWithCells="1">
                  <from>
                    <xdr:col>7</xdr:col>
                    <xdr:colOff>177800</xdr:colOff>
                    <xdr:row>21</xdr:row>
                    <xdr:rowOff>25400</xdr:rowOff>
                  </from>
                  <to>
                    <xdr:col>7</xdr:col>
                    <xdr:colOff>406400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1" name="Check Box 32">
              <controlPr defaultSize="0" autoFill="0" autoLine="0" autoPict="0">
                <anchor moveWithCells="1">
                  <from>
                    <xdr:col>10</xdr:col>
                    <xdr:colOff>177800</xdr:colOff>
                    <xdr:row>21</xdr:row>
                    <xdr:rowOff>25400</xdr:rowOff>
                  </from>
                  <to>
                    <xdr:col>10</xdr:col>
                    <xdr:colOff>406400</xdr:colOff>
                    <xdr:row>21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2" name="Check Box 33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25400</xdr:rowOff>
                  </from>
                  <to>
                    <xdr:col>7</xdr:col>
                    <xdr:colOff>406400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3" name="Check Box 34">
              <controlPr defaultSize="0" autoFill="0" autoLine="0" autoPict="0">
                <anchor moveWithCells="1">
                  <from>
                    <xdr:col>10</xdr:col>
                    <xdr:colOff>177800</xdr:colOff>
                    <xdr:row>24</xdr:row>
                    <xdr:rowOff>25400</xdr:rowOff>
                  </from>
                  <to>
                    <xdr:col>10</xdr:col>
                    <xdr:colOff>406400</xdr:colOff>
                    <xdr:row>24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4" name="Check Box 35">
              <controlPr defaultSize="0" autoFill="0" autoLine="0" autoPict="0">
                <anchor moveWithCells="1">
                  <from>
                    <xdr:col>7</xdr:col>
                    <xdr:colOff>177800</xdr:colOff>
                    <xdr:row>26</xdr:row>
                    <xdr:rowOff>25400</xdr:rowOff>
                  </from>
                  <to>
                    <xdr:col>7</xdr:col>
                    <xdr:colOff>406400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5" name="Check Box 36">
              <controlPr defaultSize="0" autoFill="0" autoLine="0" autoPict="0">
                <anchor moveWithCells="1">
                  <from>
                    <xdr:col>10</xdr:col>
                    <xdr:colOff>177800</xdr:colOff>
                    <xdr:row>26</xdr:row>
                    <xdr:rowOff>25400</xdr:rowOff>
                  </from>
                  <to>
                    <xdr:col>10</xdr:col>
                    <xdr:colOff>406400</xdr:colOff>
                    <xdr:row>26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6" name="Check Box 37">
              <controlPr defaultSize="0" autoFill="0" autoLine="0" autoPict="0">
                <anchor moveWithCells="1">
                  <from>
                    <xdr:col>7</xdr:col>
                    <xdr:colOff>177800</xdr:colOff>
                    <xdr:row>28</xdr:row>
                    <xdr:rowOff>25400</xdr:rowOff>
                  </from>
                  <to>
                    <xdr:col>7</xdr:col>
                    <xdr:colOff>406400</xdr:colOff>
                    <xdr:row>28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7" name="Check Box 38">
              <controlPr defaultSize="0" autoFill="0" autoLine="0" autoPict="0">
                <anchor moveWithCells="1">
                  <from>
                    <xdr:col>10</xdr:col>
                    <xdr:colOff>177800</xdr:colOff>
                    <xdr:row>28</xdr:row>
                    <xdr:rowOff>25400</xdr:rowOff>
                  </from>
                  <to>
                    <xdr:col>10</xdr:col>
                    <xdr:colOff>406400</xdr:colOff>
                    <xdr:row>28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9" tint="-0.249977111117893"/>
  </sheetPr>
  <dimension ref="A1:P59"/>
  <sheetViews>
    <sheetView showGridLines="0" showZeros="0" workbookViewId="0">
      <selection activeCell="L20" sqref="L20"/>
    </sheetView>
  </sheetViews>
  <sheetFormatPr baseColWidth="10" defaultColWidth="0" defaultRowHeight="15" zeroHeight="1" x14ac:dyDescent="0.2"/>
  <cols>
    <col min="1" max="1" width="11.83203125" customWidth="1"/>
    <col min="2" max="2" width="7.83203125" customWidth="1"/>
    <col min="3" max="3" width="3.33203125" customWidth="1"/>
    <col min="4" max="4" width="7.83203125" customWidth="1"/>
    <col min="5" max="5" width="3.33203125" customWidth="1"/>
    <col min="6" max="6" width="7.83203125" customWidth="1"/>
    <col min="7" max="7" width="3" customWidth="1"/>
    <col min="8" max="8" width="9.1640625" customWidth="1"/>
    <col min="9" max="9" width="1.5" customWidth="1"/>
    <col min="10" max="10" width="7.5" customWidth="1"/>
    <col min="11" max="11" width="1.33203125" customWidth="1"/>
    <col min="12" max="12" width="11" customWidth="1"/>
    <col min="13" max="13" width="2.5" customWidth="1"/>
    <col min="14" max="14" width="9.1640625" customWidth="1"/>
    <col min="15" max="15" width="1.5" customWidth="1"/>
    <col min="16" max="16" width="0" hidden="1" customWidth="1"/>
    <col min="17" max="16384" width="9.1640625" hidden="1"/>
  </cols>
  <sheetData>
    <row r="1" spans="1:16" ht="15" customHeight="1" x14ac:dyDescent="0.2"/>
    <row r="2" spans="1:16" ht="19" x14ac:dyDescent="0.25">
      <c r="A2" s="234" t="s">
        <v>182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6" x14ac:dyDescent="0.2"/>
    <row r="4" spans="1:16" x14ac:dyDescent="0.2">
      <c r="A4" s="28" t="s">
        <v>213</v>
      </c>
      <c r="B4" s="15"/>
      <c r="C4" s="15"/>
      <c r="D4" s="15"/>
      <c r="J4" s="33" t="s">
        <v>181</v>
      </c>
      <c r="K4" s="33"/>
      <c r="L4" s="38">
        <f>'DEPT-AP form'!B16</f>
        <v>0</v>
      </c>
      <c r="M4" s="35"/>
      <c r="N4" s="37"/>
    </row>
    <row r="5" spans="1:16" x14ac:dyDescent="0.2">
      <c r="H5" s="31"/>
      <c r="I5" s="31"/>
    </row>
    <row r="6" spans="1:16" x14ac:dyDescent="0.2">
      <c r="A6" s="28" t="s">
        <v>41</v>
      </c>
      <c r="B6" s="30">
        <f>'DEPT-AP form'!B12</f>
        <v>0</v>
      </c>
      <c r="C6" s="15"/>
      <c r="D6" s="15"/>
      <c r="E6" s="15"/>
      <c r="J6" s="33" t="s">
        <v>57</v>
      </c>
      <c r="K6" s="29"/>
      <c r="L6" s="30">
        <f>'DEPT-course info'!N3</f>
        <v>0</v>
      </c>
      <c r="M6" s="15"/>
      <c r="N6" s="15"/>
      <c r="P6" s="31"/>
    </row>
    <row r="7" spans="1:16" x14ac:dyDescent="0.2">
      <c r="B7" s="29"/>
      <c r="H7" s="31"/>
      <c r="I7" s="31"/>
    </row>
    <row r="8" spans="1:16" x14ac:dyDescent="0.2">
      <c r="A8" s="34" t="s">
        <v>42</v>
      </c>
      <c r="B8" s="30">
        <f>'DEPT-AP form'!B8</f>
        <v>0</v>
      </c>
      <c r="C8" s="15"/>
      <c r="D8" s="15"/>
      <c r="E8" s="15"/>
      <c r="F8" s="15"/>
      <c r="J8" s="28" t="s">
        <v>44</v>
      </c>
      <c r="L8" s="30"/>
    </row>
    <row r="9" spans="1:16" x14ac:dyDescent="0.2">
      <c r="B9" s="29"/>
      <c r="H9" s="31"/>
      <c r="I9" s="31"/>
    </row>
    <row r="10" spans="1:16" x14ac:dyDescent="0.2">
      <c r="A10" s="28" t="s">
        <v>58</v>
      </c>
      <c r="B10" s="30">
        <f>'DEPT-AP form'!B13:C13</f>
        <v>0</v>
      </c>
      <c r="C10" s="15"/>
      <c r="D10" s="15"/>
      <c r="E10" s="15"/>
      <c r="F10" s="15"/>
      <c r="J10" s="33" t="s">
        <v>217</v>
      </c>
      <c r="L10" s="39">
        <f>'DEPT-AP form'!D45+'DEPT-AP form'!D46+'DEPT-AP form'!D47</f>
        <v>0</v>
      </c>
    </row>
    <row r="11" spans="1:16" x14ac:dyDescent="0.2">
      <c r="B11" s="29"/>
    </row>
    <row r="12" spans="1:16" x14ac:dyDescent="0.2">
      <c r="A12" s="28" t="s">
        <v>205</v>
      </c>
      <c r="B12" s="158">
        <f>'DEPT-AP form'!B17</f>
        <v>0</v>
      </c>
      <c r="C12" s="15"/>
    </row>
    <row r="13" spans="1:16" x14ac:dyDescent="0.2">
      <c r="B13" s="29"/>
    </row>
    <row r="14" spans="1:16" x14ac:dyDescent="0.2">
      <c r="A14" s="28" t="s">
        <v>206</v>
      </c>
      <c r="B14" s="233" t="e">
        <f>'DEPT-AP form'!B18</f>
        <v>#N/A</v>
      </c>
      <c r="C14" s="233"/>
      <c r="D14" s="159" t="str">
        <f>'DEPT-AP form'!C18</f>
        <v>Based on 7/1/2024 Salary Scale</v>
      </c>
      <c r="J14" s="34" t="s">
        <v>207</v>
      </c>
      <c r="K14" s="33"/>
      <c r="L14" s="127"/>
      <c r="M14" s="41"/>
    </row>
    <row r="15" spans="1:16" ht="15" customHeight="1" x14ac:dyDescent="0.2">
      <c r="B15" s="157"/>
      <c r="C15" s="155"/>
      <c r="D15" s="42"/>
      <c r="J15" s="33"/>
      <c r="L15" s="156"/>
      <c r="M15" s="41"/>
    </row>
    <row r="16" spans="1:16" x14ac:dyDescent="0.2">
      <c r="B16" s="157"/>
      <c r="C16" s="155"/>
      <c r="D16" s="42"/>
      <c r="J16" s="33" t="s">
        <v>208</v>
      </c>
      <c r="L16" s="128"/>
      <c r="M16" s="41"/>
    </row>
    <row r="17" spans="1:14" x14ac:dyDescent="0.2"/>
    <row r="18" spans="1:14" x14ac:dyDescent="0.2">
      <c r="A18" s="34" t="s">
        <v>43</v>
      </c>
      <c r="B18" s="228" t="e">
        <f>'DEPT-AP form'!E48</f>
        <v>#N/A</v>
      </c>
      <c r="C18" s="229"/>
      <c r="J18" s="33" t="s">
        <v>218</v>
      </c>
      <c r="L18" s="128"/>
    </row>
    <row r="19" spans="1:14" x14ac:dyDescent="0.2"/>
    <row r="20" spans="1:14" x14ac:dyDescent="0.2">
      <c r="A20" s="28" t="s">
        <v>51</v>
      </c>
      <c r="B20" s="100">
        <f>'DEPT-AP form'!C45</f>
        <v>0</v>
      </c>
      <c r="C20" s="101"/>
      <c r="D20" s="100">
        <f>'DEPT-AP form'!C46</f>
        <v>0</v>
      </c>
      <c r="E20" s="102"/>
      <c r="F20" s="103">
        <f>'DEPT-AP form'!C47</f>
        <v>0</v>
      </c>
      <c r="J20" s="33" t="s">
        <v>220</v>
      </c>
      <c r="L20" s="15"/>
      <c r="M20" s="40"/>
      <c r="N20" s="29"/>
    </row>
    <row r="21" spans="1:14" x14ac:dyDescent="0.2">
      <c r="B21" s="69" t="s">
        <v>23</v>
      </c>
      <c r="C21" s="69"/>
      <c r="D21" s="69" t="s">
        <v>24</v>
      </c>
      <c r="E21" s="69"/>
      <c r="F21" s="69" t="s">
        <v>25</v>
      </c>
    </row>
    <row r="22" spans="1:14" x14ac:dyDescent="0.2">
      <c r="B22" s="69"/>
      <c r="C22" s="69"/>
      <c r="D22" s="69"/>
      <c r="E22" s="69"/>
      <c r="F22" s="69"/>
    </row>
    <row r="23" spans="1:14" ht="16" thickBot="1" x14ac:dyDescent="0.25">
      <c r="A23" s="137" t="s">
        <v>52</v>
      </c>
      <c r="B23" s="227" t="s">
        <v>53</v>
      </c>
      <c r="C23" s="227"/>
      <c r="D23" s="227"/>
      <c r="E23" s="142"/>
      <c r="F23" s="227" t="s">
        <v>54</v>
      </c>
      <c r="G23" s="227"/>
      <c r="H23" s="227"/>
      <c r="I23" s="142"/>
      <c r="J23" s="227" t="s">
        <v>55</v>
      </c>
      <c r="K23" s="227"/>
      <c r="L23" s="227"/>
      <c r="M23" s="227"/>
      <c r="N23" s="140"/>
    </row>
    <row r="24" spans="1:14" ht="15" customHeight="1" thickTop="1" x14ac:dyDescent="0.2">
      <c r="A24" s="141"/>
      <c r="B24" s="36"/>
      <c r="C24" s="36"/>
      <c r="D24" s="36"/>
      <c r="E24" s="36"/>
      <c r="F24" s="36"/>
      <c r="G24" s="36"/>
      <c r="H24" s="36"/>
      <c r="I24" s="36"/>
      <c r="J24" s="36"/>
      <c r="K24" s="36"/>
      <c r="N24" s="133"/>
    </row>
    <row r="25" spans="1:14" ht="27" customHeight="1" x14ac:dyDescent="0.2">
      <c r="A25" s="130"/>
      <c r="B25" s="235">
        <f>'DEPT-AP form'!B23</f>
        <v>0</v>
      </c>
      <c r="C25" s="235"/>
      <c r="D25" s="235"/>
      <c r="F25" s="235">
        <f>'DEPT-AP form'!B30</f>
        <v>0</v>
      </c>
      <c r="G25" s="235"/>
      <c r="H25" s="235"/>
      <c r="J25" s="235">
        <f>'DEPT-AP form'!B37</f>
        <v>0</v>
      </c>
      <c r="K25" s="235"/>
      <c r="L25" s="235"/>
      <c r="M25" s="235"/>
      <c r="N25" s="133"/>
    </row>
    <row r="26" spans="1:14" x14ac:dyDescent="0.2">
      <c r="A26" s="130"/>
      <c r="N26" s="133"/>
    </row>
    <row r="27" spans="1:14" ht="27" customHeight="1" x14ac:dyDescent="0.2">
      <c r="A27" s="130"/>
      <c r="B27" s="235">
        <f>'DEPT-AP form'!B24</f>
        <v>0</v>
      </c>
      <c r="C27" s="235"/>
      <c r="D27" s="235"/>
      <c r="F27" s="235">
        <f>'DEPT-AP form'!B31</f>
        <v>0</v>
      </c>
      <c r="G27" s="235"/>
      <c r="H27" s="235"/>
      <c r="J27" s="235">
        <f>'DEPT-AP form'!B38</f>
        <v>0</v>
      </c>
      <c r="K27" s="235"/>
      <c r="L27" s="235"/>
      <c r="M27" s="235"/>
      <c r="N27" s="133"/>
    </row>
    <row r="28" spans="1:14" x14ac:dyDescent="0.2">
      <c r="A28" s="130"/>
      <c r="N28" s="133"/>
    </row>
    <row r="29" spans="1:14" ht="27" customHeight="1" x14ac:dyDescent="0.2">
      <c r="A29" s="130"/>
      <c r="B29" s="235">
        <f>'DEPT-AP form'!B25</f>
        <v>0</v>
      </c>
      <c r="C29" s="235"/>
      <c r="D29" s="235"/>
      <c r="F29" s="235">
        <f>'DEPT-AP form'!B32</f>
        <v>0</v>
      </c>
      <c r="G29" s="235"/>
      <c r="H29" s="235"/>
      <c r="J29" s="235">
        <f>'DEPT-AP form'!B39</f>
        <v>0</v>
      </c>
      <c r="K29" s="235"/>
      <c r="L29" s="235"/>
      <c r="M29" s="235"/>
      <c r="N29" s="133"/>
    </row>
    <row r="30" spans="1:14" ht="27" customHeight="1" x14ac:dyDescent="0.2">
      <c r="A30" s="135"/>
      <c r="B30" s="109"/>
      <c r="C30" s="109"/>
      <c r="D30" s="109"/>
      <c r="E30" s="15"/>
      <c r="F30" s="109"/>
      <c r="G30" s="109"/>
      <c r="H30" s="109"/>
      <c r="I30" s="15"/>
      <c r="J30" s="109"/>
      <c r="K30" s="109"/>
      <c r="L30" s="109"/>
      <c r="M30" s="109"/>
      <c r="N30" s="136"/>
    </row>
    <row r="31" spans="1:14" ht="20" customHeight="1" x14ac:dyDescent="0.2"/>
    <row r="32" spans="1:14" ht="16" thickBot="1" x14ac:dyDescent="0.25">
      <c r="A32" s="137" t="s">
        <v>214</v>
      </c>
      <c r="B32" s="138"/>
      <c r="C32" s="138"/>
      <c r="D32" s="138"/>
      <c r="E32" s="138"/>
      <c r="F32" s="138"/>
      <c r="G32" s="138" t="s">
        <v>215</v>
      </c>
      <c r="H32" s="138"/>
      <c r="I32" s="138"/>
      <c r="J32" s="138"/>
      <c r="K32" s="138" t="s">
        <v>216</v>
      </c>
      <c r="L32" s="138"/>
      <c r="M32" s="138"/>
      <c r="N32" s="139"/>
    </row>
    <row r="33" spans="1:14" ht="18" customHeight="1" thickTop="1" x14ac:dyDescent="0.2">
      <c r="A33" s="130"/>
      <c r="B33" s="131" t="s">
        <v>209</v>
      </c>
      <c r="E33" s="132"/>
      <c r="M33" s="31"/>
      <c r="N33" s="133"/>
    </row>
    <row r="34" spans="1:14" ht="18" customHeight="1" x14ac:dyDescent="0.2">
      <c r="A34" s="130"/>
      <c r="B34" s="131" t="s">
        <v>210</v>
      </c>
      <c r="E34" s="132"/>
      <c r="K34" s="31"/>
      <c r="L34" s="134"/>
      <c r="M34" s="31"/>
      <c r="N34" s="133"/>
    </row>
    <row r="35" spans="1:14" ht="20" customHeight="1" x14ac:dyDescent="0.2">
      <c r="A35" s="130"/>
      <c r="B35" s="131" t="s">
        <v>211</v>
      </c>
      <c r="E35" s="132"/>
      <c r="M35" s="31"/>
      <c r="N35" s="133"/>
    </row>
    <row r="36" spans="1:14" ht="18" customHeight="1" x14ac:dyDescent="0.2">
      <c r="A36" s="135"/>
      <c r="B36" s="129" t="s">
        <v>212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36"/>
    </row>
    <row r="37" spans="1:14" x14ac:dyDescent="0.2"/>
    <row r="38" spans="1:14" x14ac:dyDescent="0.2"/>
    <row r="39" spans="1:14" ht="16" thickBot="1" x14ac:dyDescent="0.25">
      <c r="A39" s="137" t="s">
        <v>56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40"/>
    </row>
    <row r="40" spans="1:14" ht="87" customHeight="1" thickTop="1" x14ac:dyDescent="0.2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2"/>
    </row>
    <row r="41" spans="1:14" x14ac:dyDescent="0.2"/>
    <row r="42" spans="1:14" x14ac:dyDescent="0.2"/>
    <row r="43" spans="1:14" x14ac:dyDescent="0.2"/>
    <row r="44" spans="1:14" x14ac:dyDescent="0.2"/>
    <row r="45" spans="1:14" x14ac:dyDescent="0.2"/>
    <row r="46" spans="1:14" x14ac:dyDescent="0.2"/>
    <row r="47" spans="1:14" x14ac:dyDescent="0.2"/>
    <row r="48" spans="1:1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</sheetData>
  <mergeCells count="16">
    <mergeCell ref="J23:M23"/>
    <mergeCell ref="B18:C18"/>
    <mergeCell ref="A40:N40"/>
    <mergeCell ref="B14:C14"/>
    <mergeCell ref="A2:N2"/>
    <mergeCell ref="B25:D25"/>
    <mergeCell ref="B27:D27"/>
    <mergeCell ref="B29:D29"/>
    <mergeCell ref="J29:M29"/>
    <mergeCell ref="J27:M27"/>
    <mergeCell ref="J25:M25"/>
    <mergeCell ref="F29:H29"/>
    <mergeCell ref="F27:H27"/>
    <mergeCell ref="F25:H25"/>
    <mergeCell ref="B23:D23"/>
    <mergeCell ref="F23:H23"/>
  </mergeCells>
  <printOptions horizontalCentered="1"/>
  <pageMargins left="0.5" right="0.5" top="0.41" bottom="0.37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Option Button 11">
              <controlPr defaultSize="0" autoFill="0" autoLine="0" autoPict="0">
                <anchor moveWithCells="1">
                  <from>
                    <xdr:col>0</xdr:col>
                    <xdr:colOff>596900</xdr:colOff>
                    <xdr:row>32</xdr:row>
                    <xdr:rowOff>25400</xdr:rowOff>
                  </from>
                  <to>
                    <xdr:col>0</xdr:col>
                    <xdr:colOff>787400</xdr:colOff>
                    <xdr:row>32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Option Button 12">
              <controlPr defaultSize="0" autoFill="0" autoLine="0" autoPict="0">
                <anchor moveWithCells="1">
                  <from>
                    <xdr:col>0</xdr:col>
                    <xdr:colOff>596900</xdr:colOff>
                    <xdr:row>33</xdr:row>
                    <xdr:rowOff>25400</xdr:rowOff>
                  </from>
                  <to>
                    <xdr:col>0</xdr:col>
                    <xdr:colOff>825500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Option Button 15">
              <controlPr defaultSize="0" autoFill="0" autoLine="0" autoPict="0">
                <anchor moveWithCells="1">
                  <from>
                    <xdr:col>0</xdr:col>
                    <xdr:colOff>596900</xdr:colOff>
                    <xdr:row>34</xdr:row>
                    <xdr:rowOff>50800</xdr:rowOff>
                  </from>
                  <to>
                    <xdr:col>0</xdr:col>
                    <xdr:colOff>787400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Option Button 16">
              <controlPr defaultSize="0" autoFill="0" autoLine="0" autoPict="0">
                <anchor moveWithCells="1">
                  <from>
                    <xdr:col>0</xdr:col>
                    <xdr:colOff>596900</xdr:colOff>
                    <xdr:row>35</xdr:row>
                    <xdr:rowOff>12700</xdr:rowOff>
                  </from>
                  <to>
                    <xdr:col>0</xdr:col>
                    <xdr:colOff>825500</xdr:colOff>
                    <xdr:row>35</xdr:row>
                    <xdr:rowOff>203200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200-000000000000}">
          <x14:formula1>
            <xm:f>validation!$A$19:$A$25</xm:f>
          </x14:formula1>
          <xm:sqref>L8</xm:sqref>
        </x14:dataValidation>
        <x14:dataValidation type="list" allowBlank="1" showInputMessage="1" showErrorMessage="1" xr:uid="{561DB174-1309-4E43-9DCF-3224818EE669}">
          <x14:formula1>
            <xm:f>validation!$A$31:$A$32</xm:f>
          </x14:formula1>
          <xm:sqref>L20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A1:Q6"/>
  <sheetViews>
    <sheetView showGridLines="0" workbookViewId="0"/>
  </sheetViews>
  <sheetFormatPr baseColWidth="10" defaultColWidth="0" defaultRowHeight="0" customHeight="1" zeroHeight="1" x14ac:dyDescent="0.2"/>
  <cols>
    <col min="1" max="1" width="18" customWidth="1"/>
    <col min="2" max="2" width="21.5" customWidth="1"/>
    <col min="3" max="3" width="8.33203125" customWidth="1"/>
    <col min="4" max="4" width="11.33203125" customWidth="1"/>
    <col min="5" max="5" width="1.6640625" customWidth="1"/>
    <col min="6" max="6" width="8.33203125" customWidth="1"/>
    <col min="7" max="7" width="11.33203125" customWidth="1"/>
    <col min="8" max="8" width="1.6640625" customWidth="1"/>
    <col min="9" max="9" width="8.33203125" customWidth="1"/>
    <col min="10" max="10" width="11.33203125" customWidth="1"/>
    <col min="11" max="11" width="1.6640625" customWidth="1"/>
    <col min="12" max="12" width="9.1640625" customWidth="1"/>
    <col min="13" max="13" width="14.5" style="47" customWidth="1"/>
    <col min="14" max="14" width="2.1640625" style="47" customWidth="1"/>
    <col min="15" max="17" width="0" hidden="1" customWidth="1"/>
    <col min="18" max="16384" width="9.1640625" hidden="1"/>
  </cols>
  <sheetData>
    <row r="1" spans="1:14" ht="16" thickBot="1" x14ac:dyDescent="0.25">
      <c r="C1" s="236" t="s">
        <v>23</v>
      </c>
      <c r="D1" s="236"/>
      <c r="E1" s="80"/>
      <c r="F1" s="237" t="s">
        <v>24</v>
      </c>
      <c r="G1" s="237"/>
      <c r="H1" s="80"/>
      <c r="I1" s="238" t="s">
        <v>25</v>
      </c>
      <c r="J1" s="238"/>
      <c r="K1" s="80"/>
      <c r="L1" s="239" t="s">
        <v>191</v>
      </c>
      <c r="M1" s="239"/>
      <c r="N1" s="80"/>
    </row>
    <row r="2" spans="1:14" ht="16" thickTop="1" x14ac:dyDescent="0.2">
      <c r="A2" s="81" t="s">
        <v>62</v>
      </c>
      <c r="B2" s="81" t="s">
        <v>63</v>
      </c>
      <c r="C2" s="82" t="s">
        <v>31</v>
      </c>
      <c r="D2" s="82" t="s">
        <v>192</v>
      </c>
      <c r="E2" s="83"/>
      <c r="F2" s="84" t="s">
        <v>31</v>
      </c>
      <c r="G2" s="84" t="s">
        <v>192</v>
      </c>
      <c r="H2" s="83"/>
      <c r="I2" s="85" t="s">
        <v>31</v>
      </c>
      <c r="J2" s="85" t="s">
        <v>192</v>
      </c>
      <c r="K2" s="83"/>
      <c r="L2" s="86" t="s">
        <v>189</v>
      </c>
      <c r="M2" s="87" t="s">
        <v>193</v>
      </c>
      <c r="N2" s="88"/>
    </row>
    <row r="3" spans="1:14" ht="15" x14ac:dyDescent="0.2">
      <c r="A3" s="89">
        <f>'DEPT-AP form'!B8</f>
        <v>0</v>
      </c>
      <c r="B3" t="e">
        <f>(MID(B6,SEARCH(" ",B6)+1,255)&amp;", "&amp;LEFT(B6,SEARCH(" ",B6)-1))</f>
        <v>#VALUE!</v>
      </c>
      <c r="C3" s="90">
        <f>'DEPT-AP form'!D45</f>
        <v>0</v>
      </c>
      <c r="D3" s="91" t="e">
        <f>'DEPT-AP form'!E45</f>
        <v>#N/A</v>
      </c>
      <c r="E3" s="92"/>
      <c r="F3" s="93">
        <f>'DEPT-AP form'!D46</f>
        <v>0</v>
      </c>
      <c r="G3" s="94" t="e">
        <f>'DEPT-AP form'!E46</f>
        <v>#N/A</v>
      </c>
      <c r="H3" s="92"/>
      <c r="I3" s="95">
        <f>'DEPT-AP form'!D47</f>
        <v>0</v>
      </c>
      <c r="J3" s="96" t="e">
        <f>'DEPT-AP form'!E47</f>
        <v>#N/A</v>
      </c>
      <c r="K3" s="92"/>
      <c r="L3" s="97">
        <f>'DEPT-AP form'!D48</f>
        <v>0</v>
      </c>
      <c r="M3" s="98" t="e">
        <f>'DEPT-AP form'!E48</f>
        <v>#N/A</v>
      </c>
    </row>
    <row r="4" spans="1:14" ht="15" hidden="1" x14ac:dyDescent="0.2"/>
    <row r="5" spans="1:14" ht="16.5" hidden="1" customHeight="1" x14ac:dyDescent="0.2"/>
    <row r="6" spans="1:14" ht="15" hidden="1" x14ac:dyDescent="0.2">
      <c r="B6">
        <f>'DEPT-AP form'!B12:J12</f>
        <v>0</v>
      </c>
    </row>
  </sheetData>
  <mergeCells count="4">
    <mergeCell ref="C1:D1"/>
    <mergeCell ref="F1:G1"/>
    <mergeCell ref="I1:J1"/>
    <mergeCell ref="L1:M1"/>
  </mergeCells>
  <pageMargins left="0.28000000000000003" right="0.25" top="0.75" bottom="0.75" header="0.3" footer="0.3"/>
  <pageSetup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1" tint="4.9989318521683403E-2"/>
  </sheetPr>
  <dimension ref="A2:P398"/>
  <sheetViews>
    <sheetView topLeftCell="A44" workbookViewId="0">
      <selection activeCell="P75" sqref="P75"/>
    </sheetView>
  </sheetViews>
  <sheetFormatPr baseColWidth="10" defaultColWidth="8.83203125" defaultRowHeight="15" x14ac:dyDescent="0.2"/>
  <cols>
    <col min="1" max="1" width="59.6640625" customWidth="1"/>
    <col min="2" max="2" width="2.83203125" customWidth="1"/>
    <col min="3" max="3" width="6.6640625" customWidth="1"/>
    <col min="4" max="4" width="36" customWidth="1"/>
    <col min="11" max="11" width="45.33203125" customWidth="1"/>
    <col min="12" max="12" width="32.6640625" customWidth="1"/>
    <col min="15" max="15" width="8.83203125" style="32"/>
  </cols>
  <sheetData>
    <row r="2" spans="1:16" ht="16" thickBot="1" x14ac:dyDescent="0.25">
      <c r="A2" t="s">
        <v>195</v>
      </c>
      <c r="C2" t="s">
        <v>64</v>
      </c>
      <c r="D2" t="s">
        <v>159</v>
      </c>
      <c r="F2">
        <v>1</v>
      </c>
      <c r="K2" s="111" t="s">
        <v>201</v>
      </c>
      <c r="L2" s="111" t="s">
        <v>204</v>
      </c>
      <c r="M2" s="111" t="s">
        <v>202</v>
      </c>
      <c r="N2" s="111" t="s">
        <v>203</v>
      </c>
      <c r="O2" s="153" t="s">
        <v>219</v>
      </c>
    </row>
    <row r="3" spans="1:16" x14ac:dyDescent="0.2">
      <c r="A3" t="s">
        <v>164</v>
      </c>
      <c r="C3" t="s">
        <v>65</v>
      </c>
      <c r="D3" t="s">
        <v>66</v>
      </c>
      <c r="F3">
        <v>2</v>
      </c>
      <c r="J3" t="s">
        <v>194</v>
      </c>
      <c r="K3" s="112" t="str">
        <f>L3&amp;" - "&amp;M3&amp;" - "&amp;N3</f>
        <v>Continuing Lecturer (1631) - 1 - 2024-25</v>
      </c>
      <c r="L3" s="113" t="s">
        <v>168</v>
      </c>
      <c r="M3" s="114">
        <v>1</v>
      </c>
      <c r="N3" s="115" t="s">
        <v>194</v>
      </c>
      <c r="O3" s="47">
        <v>74576</v>
      </c>
      <c r="P3" s="161">
        <v>76814</v>
      </c>
    </row>
    <row r="4" spans="1:16" x14ac:dyDescent="0.2">
      <c r="A4" t="s">
        <v>165</v>
      </c>
      <c r="C4" t="s">
        <v>67</v>
      </c>
      <c r="D4" t="s">
        <v>68</v>
      </c>
      <c r="F4">
        <v>3</v>
      </c>
      <c r="K4" s="112" t="str">
        <f t="shared" ref="K4:K67" si="0">L4&amp;" - "&amp;M4&amp;" - "&amp;N4</f>
        <v>Continuing Lecturer (1631) - 2 - 2024-25</v>
      </c>
      <c r="L4" s="113" t="s">
        <v>168</v>
      </c>
      <c r="M4" s="114">
        <v>2</v>
      </c>
      <c r="N4" s="115" t="s">
        <v>194</v>
      </c>
      <c r="O4" s="47">
        <v>76814</v>
      </c>
      <c r="P4" s="162">
        <v>79119</v>
      </c>
    </row>
    <row r="5" spans="1:16" x14ac:dyDescent="0.2">
      <c r="C5" t="s">
        <v>69</v>
      </c>
      <c r="D5" t="s">
        <v>70</v>
      </c>
      <c r="F5">
        <v>4</v>
      </c>
      <c r="K5" s="112" t="str">
        <f t="shared" si="0"/>
        <v>Continuing Lecturer (1631) - 3 - 2024-25</v>
      </c>
      <c r="L5" s="113" t="s">
        <v>168</v>
      </c>
      <c r="M5" s="114">
        <v>3</v>
      </c>
      <c r="N5" s="115" t="s">
        <v>194</v>
      </c>
      <c r="O5" s="47">
        <v>79118</v>
      </c>
      <c r="P5" s="162">
        <v>81492</v>
      </c>
    </row>
    <row r="6" spans="1:16" x14ac:dyDescent="0.2">
      <c r="A6" t="s">
        <v>168</v>
      </c>
      <c r="C6" t="s">
        <v>71</v>
      </c>
      <c r="D6" t="s">
        <v>72</v>
      </c>
      <c r="F6">
        <v>5</v>
      </c>
      <c r="K6" s="112" t="str">
        <f t="shared" si="0"/>
        <v>Continuing Lecturer (1631) - 4 - 2024-25</v>
      </c>
      <c r="L6" s="113" t="s">
        <v>168</v>
      </c>
      <c r="M6" s="114">
        <v>4</v>
      </c>
      <c r="N6" s="115" t="s">
        <v>194</v>
      </c>
      <c r="O6" s="47">
        <v>81491</v>
      </c>
      <c r="P6" s="162">
        <v>83936</v>
      </c>
    </row>
    <row r="7" spans="1:16" x14ac:dyDescent="0.2">
      <c r="A7" t="s">
        <v>169</v>
      </c>
      <c r="C7" t="s">
        <v>73</v>
      </c>
      <c r="D7" t="s">
        <v>74</v>
      </c>
      <c r="F7">
        <v>6</v>
      </c>
      <c r="K7" s="112" t="str">
        <f t="shared" si="0"/>
        <v>Continuing Lecturer (1631) - 5 - 2024-25</v>
      </c>
      <c r="L7" s="113" t="s">
        <v>168</v>
      </c>
      <c r="M7" s="114">
        <v>5</v>
      </c>
      <c r="N7" s="115" t="s">
        <v>194</v>
      </c>
      <c r="O7" s="47">
        <v>83935</v>
      </c>
      <c r="P7" s="162">
        <v>86454</v>
      </c>
    </row>
    <row r="8" spans="1:16" x14ac:dyDescent="0.2">
      <c r="A8" t="s">
        <v>170</v>
      </c>
      <c r="C8" t="s">
        <v>75</v>
      </c>
      <c r="D8" t="s">
        <v>76</v>
      </c>
      <c r="F8">
        <v>7</v>
      </c>
      <c r="K8" s="112" t="str">
        <f t="shared" si="0"/>
        <v>Continuing Lecturer (1631) - 6 - 2024-25</v>
      </c>
      <c r="L8" s="113" t="s">
        <v>168</v>
      </c>
      <c r="M8" s="114">
        <v>6</v>
      </c>
      <c r="N8" s="115" t="s">
        <v>194</v>
      </c>
      <c r="O8" s="47">
        <v>86453</v>
      </c>
      <c r="P8" s="162">
        <v>89047</v>
      </c>
    </row>
    <row r="9" spans="1:16" x14ac:dyDescent="0.2">
      <c r="A9" t="s">
        <v>171</v>
      </c>
      <c r="C9" t="s">
        <v>77</v>
      </c>
      <c r="D9" t="s">
        <v>160</v>
      </c>
      <c r="F9">
        <v>8</v>
      </c>
      <c r="K9" s="112" t="str">
        <f t="shared" si="0"/>
        <v>Continuing Lecturer (1631) - 7 - 2024-25</v>
      </c>
      <c r="L9" s="113" t="s">
        <v>168</v>
      </c>
      <c r="M9" s="114">
        <v>7</v>
      </c>
      <c r="N9" s="115" t="s">
        <v>194</v>
      </c>
      <c r="O9" s="47">
        <v>89047</v>
      </c>
      <c r="P9" s="162">
        <v>91719</v>
      </c>
    </row>
    <row r="10" spans="1:16" x14ac:dyDescent="0.2">
      <c r="A10" t="s">
        <v>172</v>
      </c>
      <c r="C10" t="s">
        <v>78</v>
      </c>
      <c r="D10" t="s">
        <v>79</v>
      </c>
      <c r="F10">
        <v>9</v>
      </c>
      <c r="K10" s="112" t="str">
        <f t="shared" si="0"/>
        <v>Continuing Lecturer (1631) - 8 - 2024-25</v>
      </c>
      <c r="L10" s="113" t="s">
        <v>168</v>
      </c>
      <c r="M10" s="114">
        <v>8</v>
      </c>
      <c r="N10" s="115" t="s">
        <v>194</v>
      </c>
      <c r="O10" s="47">
        <v>91718</v>
      </c>
      <c r="P10" s="162">
        <v>94470</v>
      </c>
    </row>
    <row r="11" spans="1:16" x14ac:dyDescent="0.2">
      <c r="A11" s="2"/>
      <c r="C11" t="s">
        <v>101</v>
      </c>
      <c r="D11" t="s">
        <v>102</v>
      </c>
      <c r="F11">
        <v>10</v>
      </c>
      <c r="K11" s="112" t="str">
        <f t="shared" si="0"/>
        <v>Continuing Lecturer (1631) - 9 - 2024-25</v>
      </c>
      <c r="L11" s="113" t="s">
        <v>168</v>
      </c>
      <c r="M11" s="114">
        <v>9</v>
      </c>
      <c r="N11" s="115" t="s">
        <v>194</v>
      </c>
      <c r="O11" s="47">
        <v>94470</v>
      </c>
      <c r="P11" s="162">
        <v>97305</v>
      </c>
    </row>
    <row r="12" spans="1:16" x14ac:dyDescent="0.2">
      <c r="A12" s="3" t="s">
        <v>194</v>
      </c>
      <c r="C12" t="s">
        <v>99</v>
      </c>
      <c r="D12" t="s">
        <v>100</v>
      </c>
      <c r="F12">
        <v>11</v>
      </c>
      <c r="K12" s="112" t="str">
        <f t="shared" si="0"/>
        <v>Continuing Lecturer (1631) - 10 - 2024-25</v>
      </c>
      <c r="L12" s="113" t="s">
        <v>168</v>
      </c>
      <c r="M12" s="114">
        <v>10</v>
      </c>
      <c r="N12" s="115" t="s">
        <v>194</v>
      </c>
      <c r="O12" s="47">
        <v>97304</v>
      </c>
      <c r="P12" s="162">
        <v>100224</v>
      </c>
    </row>
    <row r="13" spans="1:16" x14ac:dyDescent="0.2">
      <c r="A13" s="3" t="s">
        <v>197</v>
      </c>
      <c r="C13" t="s">
        <v>80</v>
      </c>
      <c r="D13" t="s">
        <v>81</v>
      </c>
      <c r="F13">
        <v>12</v>
      </c>
      <c r="K13" s="112" t="str">
        <f t="shared" si="0"/>
        <v>Continuing Lecturer (1631) - 11 - 2024-25</v>
      </c>
      <c r="L13" s="113" t="s">
        <v>168</v>
      </c>
      <c r="M13" s="114">
        <v>11</v>
      </c>
      <c r="N13" s="115" t="s">
        <v>194</v>
      </c>
      <c r="O13" s="47">
        <v>100224</v>
      </c>
      <c r="P13" s="162">
        <v>103231</v>
      </c>
    </row>
    <row r="14" spans="1:16" x14ac:dyDescent="0.2">
      <c r="A14" t="s">
        <v>200</v>
      </c>
      <c r="C14" t="s">
        <v>82</v>
      </c>
      <c r="D14" t="s">
        <v>83</v>
      </c>
      <c r="F14">
        <v>13</v>
      </c>
      <c r="K14" s="112" t="str">
        <f t="shared" si="0"/>
        <v>Continuing Lecturer (1631) - 12 - 2024-25</v>
      </c>
      <c r="L14" s="113" t="s">
        <v>168</v>
      </c>
      <c r="M14" s="114">
        <v>12</v>
      </c>
      <c r="N14" s="115" t="s">
        <v>194</v>
      </c>
      <c r="O14" s="47">
        <v>103230</v>
      </c>
      <c r="P14" s="162">
        <v>106327</v>
      </c>
    </row>
    <row r="15" spans="1:16" x14ac:dyDescent="0.2">
      <c r="C15" t="s">
        <v>84</v>
      </c>
      <c r="D15" t="s">
        <v>85</v>
      </c>
      <c r="F15">
        <v>14</v>
      </c>
      <c r="K15" s="112" t="str">
        <f t="shared" si="0"/>
        <v>Continuing Lecturer (1631) - 13 - 2024-25</v>
      </c>
      <c r="L15" s="113" t="s">
        <v>168</v>
      </c>
      <c r="M15" s="114">
        <v>13</v>
      </c>
      <c r="N15" s="115" t="s">
        <v>194</v>
      </c>
      <c r="O15" s="47">
        <v>106326</v>
      </c>
      <c r="P15" s="162">
        <v>109516</v>
      </c>
    </row>
    <row r="16" spans="1:16" x14ac:dyDescent="0.2">
      <c r="C16" t="s">
        <v>86</v>
      </c>
      <c r="D16" t="s">
        <v>87</v>
      </c>
      <c r="F16">
        <v>15</v>
      </c>
      <c r="K16" s="112" t="str">
        <f t="shared" si="0"/>
        <v>Continuing Lecturer (1631) - 14 - 2024-25</v>
      </c>
      <c r="L16" s="113" t="s">
        <v>168</v>
      </c>
      <c r="M16" s="114">
        <v>14</v>
      </c>
      <c r="N16" s="115" t="s">
        <v>194</v>
      </c>
      <c r="O16" s="47">
        <v>109516</v>
      </c>
      <c r="P16" s="162">
        <v>112802</v>
      </c>
    </row>
    <row r="17" spans="1:16" x14ac:dyDescent="0.2">
      <c r="C17" t="s">
        <v>88</v>
      </c>
      <c r="D17" t="s">
        <v>161</v>
      </c>
      <c r="F17">
        <v>16</v>
      </c>
      <c r="K17" s="112" t="str">
        <f t="shared" si="0"/>
        <v>Continuing Lecturer (1631) - 15 - 2024-25</v>
      </c>
      <c r="L17" s="113" t="s">
        <v>168</v>
      </c>
      <c r="M17" s="114">
        <v>15</v>
      </c>
      <c r="N17" s="115" t="s">
        <v>194</v>
      </c>
      <c r="O17" s="47">
        <v>112802</v>
      </c>
      <c r="P17" s="162">
        <v>116187</v>
      </c>
    </row>
    <row r="18" spans="1:16" x14ac:dyDescent="0.2">
      <c r="C18" t="s">
        <v>89</v>
      </c>
      <c r="D18" t="s">
        <v>90</v>
      </c>
      <c r="F18">
        <v>17</v>
      </c>
      <c r="K18" s="112" t="str">
        <f t="shared" si="0"/>
        <v>Continuing Lecturer (1631) - 16 - 2024-25</v>
      </c>
      <c r="L18" s="113" t="s">
        <v>168</v>
      </c>
      <c r="M18" s="114">
        <v>16</v>
      </c>
      <c r="N18" s="115" t="s">
        <v>194</v>
      </c>
      <c r="O18" s="47">
        <v>116187</v>
      </c>
      <c r="P18" s="162">
        <v>119673</v>
      </c>
    </row>
    <row r="19" spans="1:16" x14ac:dyDescent="0.2">
      <c r="A19" t="s">
        <v>48</v>
      </c>
      <c r="C19" t="s">
        <v>91</v>
      </c>
      <c r="D19" t="s">
        <v>92</v>
      </c>
      <c r="F19">
        <v>18</v>
      </c>
      <c r="K19" s="112" t="str">
        <f t="shared" si="0"/>
        <v>Continuing Lecturer (1631) - 17 - 2024-25</v>
      </c>
      <c r="L19" s="113" t="s">
        <v>168</v>
      </c>
      <c r="M19" s="114">
        <v>17</v>
      </c>
      <c r="N19" s="115" t="s">
        <v>194</v>
      </c>
      <c r="O19" s="47">
        <v>119672</v>
      </c>
      <c r="P19" s="162">
        <v>123263</v>
      </c>
    </row>
    <row r="20" spans="1:16" x14ac:dyDescent="0.2">
      <c r="A20" t="s">
        <v>49</v>
      </c>
      <c r="C20" t="s">
        <v>93</v>
      </c>
      <c r="D20" t="s">
        <v>94</v>
      </c>
      <c r="F20">
        <v>19</v>
      </c>
      <c r="K20" s="112" t="str">
        <f t="shared" si="0"/>
        <v>Continuing Lecturer (1631) - 18 - 2024-25</v>
      </c>
      <c r="L20" s="113" t="s">
        <v>168</v>
      </c>
      <c r="M20" s="114">
        <v>18</v>
      </c>
      <c r="N20" s="115" t="s">
        <v>194</v>
      </c>
      <c r="O20" s="47">
        <v>123262</v>
      </c>
      <c r="P20" s="162">
        <v>126960</v>
      </c>
    </row>
    <row r="21" spans="1:16" x14ac:dyDescent="0.2">
      <c r="A21" t="s">
        <v>46</v>
      </c>
      <c r="C21" t="s">
        <v>95</v>
      </c>
      <c r="D21" t="s">
        <v>96</v>
      </c>
      <c r="F21">
        <v>20</v>
      </c>
      <c r="K21" s="112" t="str">
        <f t="shared" si="0"/>
        <v>Continuing Lecturer (1631) - 19 - 2024-25</v>
      </c>
      <c r="L21" s="113" t="s">
        <v>168</v>
      </c>
      <c r="M21" s="114">
        <v>19</v>
      </c>
      <c r="N21" s="115" t="s">
        <v>194</v>
      </c>
      <c r="O21" s="47">
        <v>126960</v>
      </c>
      <c r="P21" s="162">
        <v>130769</v>
      </c>
    </row>
    <row r="22" spans="1:16" x14ac:dyDescent="0.2">
      <c r="A22" t="s">
        <v>47</v>
      </c>
      <c r="C22" t="s">
        <v>97</v>
      </c>
      <c r="D22" t="s">
        <v>98</v>
      </c>
      <c r="F22">
        <v>21</v>
      </c>
      <c r="K22" s="112" t="str">
        <f t="shared" si="0"/>
        <v>Continuing Lecturer (1631) - 20 - 2024-25</v>
      </c>
      <c r="L22" s="113" t="s">
        <v>168</v>
      </c>
      <c r="M22" s="114">
        <v>20</v>
      </c>
      <c r="N22" s="115" t="s">
        <v>194</v>
      </c>
      <c r="O22" s="47">
        <v>130768</v>
      </c>
      <c r="P22" s="162">
        <v>134692</v>
      </c>
    </row>
    <row r="23" spans="1:16" x14ac:dyDescent="0.2">
      <c r="A23" t="s">
        <v>50</v>
      </c>
      <c r="C23" t="s">
        <v>103</v>
      </c>
      <c r="D23" t="s">
        <v>104</v>
      </c>
      <c r="F23">
        <v>22</v>
      </c>
      <c r="K23" s="112" t="str">
        <f t="shared" si="0"/>
        <v>Continuing Lecturer (1631) - 21 - 2024-25</v>
      </c>
      <c r="L23" s="113" t="s">
        <v>168</v>
      </c>
      <c r="M23" s="114">
        <v>21</v>
      </c>
      <c r="N23" s="115" t="s">
        <v>194</v>
      </c>
      <c r="O23" s="47">
        <v>134692</v>
      </c>
      <c r="P23" s="162">
        <v>138733</v>
      </c>
    </row>
    <row r="24" spans="1:16" x14ac:dyDescent="0.2">
      <c r="A24" t="s">
        <v>45</v>
      </c>
      <c r="C24" t="s">
        <v>105</v>
      </c>
      <c r="D24" t="s">
        <v>106</v>
      </c>
      <c r="F24">
        <v>23</v>
      </c>
      <c r="K24" s="112" t="str">
        <f t="shared" si="0"/>
        <v>Continuing Lecturer (1631) - 22 - 2024-25</v>
      </c>
      <c r="L24" s="113" t="s">
        <v>168</v>
      </c>
      <c r="M24" s="114">
        <v>22</v>
      </c>
      <c r="N24" s="115" t="s">
        <v>194</v>
      </c>
      <c r="O24" s="47">
        <v>138733</v>
      </c>
      <c r="P24" s="162">
        <v>142895</v>
      </c>
    </row>
    <row r="25" spans="1:16" x14ac:dyDescent="0.2">
      <c r="C25" t="s">
        <v>107</v>
      </c>
      <c r="D25" t="s">
        <v>108</v>
      </c>
      <c r="F25">
        <v>24</v>
      </c>
      <c r="K25" s="112" t="str">
        <f t="shared" si="0"/>
        <v>Continuing Lecturer (1631) - 23 - 2024-25</v>
      </c>
      <c r="L25" s="113" t="s">
        <v>168</v>
      </c>
      <c r="M25" s="114">
        <v>23</v>
      </c>
      <c r="N25" s="115" t="s">
        <v>194</v>
      </c>
      <c r="O25" s="47">
        <v>142894</v>
      </c>
      <c r="P25" s="162">
        <v>147181</v>
      </c>
    </row>
    <row r="26" spans="1:16" x14ac:dyDescent="0.2">
      <c r="C26" t="s">
        <v>109</v>
      </c>
      <c r="D26" t="s">
        <v>110</v>
      </c>
      <c r="F26">
        <v>25</v>
      </c>
      <c r="K26" s="112" t="str">
        <f t="shared" si="0"/>
        <v>Continuing Lecturer (1631) - 24 - 2024-25</v>
      </c>
      <c r="L26" s="113" t="s">
        <v>168</v>
      </c>
      <c r="M26" s="114">
        <v>24</v>
      </c>
      <c r="N26" s="115" t="s">
        <v>194</v>
      </c>
      <c r="O26" s="47">
        <v>147181</v>
      </c>
      <c r="P26" s="162">
        <v>151597</v>
      </c>
    </row>
    <row r="27" spans="1:16" x14ac:dyDescent="0.2">
      <c r="A27" t="s">
        <v>198</v>
      </c>
      <c r="C27" t="s">
        <v>111</v>
      </c>
      <c r="D27" t="s">
        <v>112</v>
      </c>
      <c r="F27">
        <v>26</v>
      </c>
      <c r="K27" s="112" t="str">
        <f t="shared" si="0"/>
        <v>Continuing Lecturer (1631) - 25 - 2024-25</v>
      </c>
      <c r="L27" s="113" t="s">
        <v>168</v>
      </c>
      <c r="M27" s="114">
        <v>25</v>
      </c>
      <c r="N27" s="115" t="s">
        <v>194</v>
      </c>
      <c r="O27" s="47">
        <v>151597</v>
      </c>
      <c r="P27" s="162">
        <v>156145</v>
      </c>
    </row>
    <row r="28" spans="1:16" x14ac:dyDescent="0.2">
      <c r="A28" t="s">
        <v>199</v>
      </c>
      <c r="C28" t="s">
        <v>113</v>
      </c>
      <c r="D28" t="s">
        <v>114</v>
      </c>
      <c r="F28">
        <v>27</v>
      </c>
      <c r="K28" s="112" t="str">
        <f t="shared" si="0"/>
        <v>Continuing Lecturer (1631) - 26 - 2024-25</v>
      </c>
      <c r="L28" s="113" t="s">
        <v>168</v>
      </c>
      <c r="M28" s="114">
        <v>26</v>
      </c>
      <c r="N28" s="115" t="s">
        <v>194</v>
      </c>
      <c r="O28" s="47">
        <v>156145</v>
      </c>
      <c r="P28" s="162">
        <v>160830</v>
      </c>
    </row>
    <row r="29" spans="1:16" x14ac:dyDescent="0.2">
      <c r="C29" t="s">
        <v>115</v>
      </c>
      <c r="D29" t="s">
        <v>116</v>
      </c>
      <c r="F29">
        <v>28</v>
      </c>
      <c r="K29" s="112" t="str">
        <f t="shared" si="0"/>
        <v>Continuing Lecturer (1631) - 27 - 2024-25</v>
      </c>
      <c r="L29" s="113" t="s">
        <v>168</v>
      </c>
      <c r="M29" s="114">
        <v>27</v>
      </c>
      <c r="N29" s="115" t="s">
        <v>194</v>
      </c>
      <c r="O29" s="47">
        <v>160829</v>
      </c>
      <c r="P29" s="162">
        <v>165654</v>
      </c>
    </row>
    <row r="30" spans="1:16" x14ac:dyDescent="0.2">
      <c r="C30" t="s">
        <v>157</v>
      </c>
      <c r="D30" t="s">
        <v>158</v>
      </c>
      <c r="F30">
        <v>29</v>
      </c>
      <c r="K30" s="112" t="str">
        <f t="shared" si="0"/>
        <v>Continuing Lecturer (1631) - 28 - 2024-25</v>
      </c>
      <c r="L30" s="113" t="s">
        <v>168</v>
      </c>
      <c r="M30" s="114">
        <v>28</v>
      </c>
      <c r="N30" s="115" t="s">
        <v>194</v>
      </c>
      <c r="O30" s="47">
        <v>165654</v>
      </c>
      <c r="P30" s="162">
        <v>170624</v>
      </c>
    </row>
    <row r="31" spans="1:16" x14ac:dyDescent="0.2">
      <c r="A31" t="s">
        <v>221</v>
      </c>
      <c r="C31" t="s">
        <v>117</v>
      </c>
      <c r="D31" t="s">
        <v>118</v>
      </c>
      <c r="F31">
        <v>30</v>
      </c>
      <c r="K31" s="112" t="str">
        <f t="shared" si="0"/>
        <v>Continuing Lecturer (1631) - 29 - 2024-25</v>
      </c>
      <c r="L31" s="113" t="s">
        <v>168</v>
      </c>
      <c r="M31" s="114">
        <v>29</v>
      </c>
      <c r="N31" s="115" t="s">
        <v>194</v>
      </c>
      <c r="O31" s="47">
        <v>170623</v>
      </c>
      <c r="P31" s="162">
        <v>175742</v>
      </c>
    </row>
    <row r="32" spans="1:16" x14ac:dyDescent="0.2">
      <c r="A32" t="s">
        <v>222</v>
      </c>
      <c r="C32" t="s">
        <v>119</v>
      </c>
      <c r="D32" t="s">
        <v>120</v>
      </c>
      <c r="F32">
        <v>31</v>
      </c>
      <c r="K32" s="112" t="str">
        <f t="shared" si="0"/>
        <v>Continuing Lecturer (1631) - 30 - 2024-25</v>
      </c>
      <c r="L32" s="113" t="s">
        <v>168</v>
      </c>
      <c r="M32" s="114">
        <v>30</v>
      </c>
      <c r="N32" s="115" t="s">
        <v>194</v>
      </c>
      <c r="O32" s="47">
        <v>175742</v>
      </c>
      <c r="P32" s="162">
        <v>181015</v>
      </c>
    </row>
    <row r="33" spans="1:16" x14ac:dyDescent="0.2">
      <c r="C33" t="s">
        <v>121</v>
      </c>
      <c r="D33" t="s">
        <v>122</v>
      </c>
      <c r="F33">
        <v>32</v>
      </c>
      <c r="K33" s="112" t="str">
        <f t="shared" si="0"/>
        <v>Continuing Lecturer (1631) - 31 - 2024-25</v>
      </c>
      <c r="L33" s="113" t="s">
        <v>168</v>
      </c>
      <c r="M33" s="114">
        <v>31</v>
      </c>
      <c r="N33" s="115" t="s">
        <v>194</v>
      </c>
      <c r="O33" s="47">
        <v>181015</v>
      </c>
      <c r="P33" s="162">
        <v>186446</v>
      </c>
    </row>
    <row r="34" spans="1:16" x14ac:dyDescent="0.2">
      <c r="A34" t="s">
        <v>187</v>
      </c>
      <c r="C34" t="s">
        <v>123</v>
      </c>
      <c r="D34" t="s">
        <v>124</v>
      </c>
      <c r="F34">
        <v>33</v>
      </c>
      <c r="K34" s="112" t="str">
        <f t="shared" si="0"/>
        <v>Continuing Lecturer (1631) - 32 - 2024-25</v>
      </c>
      <c r="L34" s="113" t="s">
        <v>168</v>
      </c>
      <c r="M34" s="114">
        <v>32</v>
      </c>
      <c r="N34" s="115" t="s">
        <v>194</v>
      </c>
      <c r="O34" s="47">
        <v>186446</v>
      </c>
      <c r="P34" s="162">
        <v>192040</v>
      </c>
    </row>
    <row r="35" spans="1:16" x14ac:dyDescent="0.2">
      <c r="A35" t="s">
        <v>224</v>
      </c>
      <c r="C35" t="s">
        <v>125</v>
      </c>
      <c r="D35" t="s">
        <v>126</v>
      </c>
      <c r="F35">
        <v>34</v>
      </c>
      <c r="K35" s="112" t="str">
        <f t="shared" si="0"/>
        <v>Continuing Lecturer (1631) - 33 - 2024-25</v>
      </c>
      <c r="L35" s="113" t="s">
        <v>168</v>
      </c>
      <c r="M35" s="114">
        <v>33</v>
      </c>
      <c r="N35" s="115" t="s">
        <v>194</v>
      </c>
      <c r="O35" s="152">
        <v>192039</v>
      </c>
      <c r="P35" s="162">
        <v>197801</v>
      </c>
    </row>
    <row r="36" spans="1:16" x14ac:dyDescent="0.2">
      <c r="C36" t="s">
        <v>127</v>
      </c>
      <c r="D36" t="s">
        <v>128</v>
      </c>
      <c r="F36">
        <v>35</v>
      </c>
      <c r="K36" s="112" t="str">
        <f t="shared" si="0"/>
        <v>Continuing Lecturer (1631) - 34 - 2024-25</v>
      </c>
      <c r="L36" s="113" t="s">
        <v>168</v>
      </c>
      <c r="M36" s="114">
        <v>34</v>
      </c>
      <c r="N36" s="115" t="s">
        <v>194</v>
      </c>
      <c r="O36" s="152">
        <v>197800</v>
      </c>
      <c r="P36" s="162">
        <v>203734</v>
      </c>
    </row>
    <row r="37" spans="1:16" x14ac:dyDescent="0.2">
      <c r="C37" t="s">
        <v>129</v>
      </c>
      <c r="D37" t="s">
        <v>130</v>
      </c>
      <c r="F37">
        <v>36</v>
      </c>
      <c r="K37" s="112" t="str">
        <f t="shared" si="0"/>
        <v>Continuing Lecturer (1631) - 35 - 2024-25</v>
      </c>
      <c r="L37" s="113" t="s">
        <v>168</v>
      </c>
      <c r="M37" s="114">
        <v>35</v>
      </c>
      <c r="N37" s="115" t="s">
        <v>194</v>
      </c>
      <c r="O37" s="152">
        <v>203733</v>
      </c>
      <c r="P37" s="162">
        <v>209845</v>
      </c>
    </row>
    <row r="38" spans="1:16" ht="16" thickBot="1" x14ac:dyDescent="0.25">
      <c r="C38" t="s">
        <v>162</v>
      </c>
      <c r="D38" t="s">
        <v>163</v>
      </c>
      <c r="K38" s="116" t="str">
        <f t="shared" si="0"/>
        <v>Continuing Lecturer (1631) - 36 - 2024-25</v>
      </c>
      <c r="L38" s="117" t="s">
        <v>168</v>
      </c>
      <c r="M38" s="118">
        <v>36</v>
      </c>
      <c r="N38" s="119" t="s">
        <v>194</v>
      </c>
      <c r="O38" s="152">
        <v>209844</v>
      </c>
      <c r="P38" s="163">
        <v>216140</v>
      </c>
    </row>
    <row r="39" spans="1:16" x14ac:dyDescent="0.2">
      <c r="C39" t="s">
        <v>131</v>
      </c>
      <c r="D39" t="s">
        <v>132</v>
      </c>
      <c r="K39" s="112" t="str">
        <f t="shared" si="0"/>
        <v>Continuing Lecturer 1/9th (1633) - 1 - 2024-25</v>
      </c>
      <c r="L39" s="113" t="s">
        <v>169</v>
      </c>
      <c r="M39" s="114">
        <v>1</v>
      </c>
      <c r="N39" s="115" t="s">
        <v>194</v>
      </c>
      <c r="O39" s="47">
        <v>74576</v>
      </c>
      <c r="P39" s="161">
        <v>76814</v>
      </c>
    </row>
    <row r="40" spans="1:16" x14ac:dyDescent="0.2">
      <c r="C40" t="s">
        <v>133</v>
      </c>
      <c r="D40" t="s">
        <v>134</v>
      </c>
      <c r="K40" s="112" t="str">
        <f t="shared" si="0"/>
        <v>Continuing Lecturer 1/9th (1633) - 2 - 2024-25</v>
      </c>
      <c r="L40" s="113" t="s">
        <v>169</v>
      </c>
      <c r="M40" s="114">
        <v>2</v>
      </c>
      <c r="N40" s="115" t="s">
        <v>194</v>
      </c>
      <c r="O40" s="47">
        <v>76814</v>
      </c>
      <c r="P40" s="162">
        <v>79119</v>
      </c>
    </row>
    <row r="41" spans="1:16" x14ac:dyDescent="0.2">
      <c r="C41" t="s">
        <v>135</v>
      </c>
      <c r="D41" t="s">
        <v>136</v>
      </c>
      <c r="K41" s="112" t="str">
        <f t="shared" si="0"/>
        <v>Continuing Lecturer 1/9th (1633) - 3 - 2024-25</v>
      </c>
      <c r="L41" s="113" t="s">
        <v>169</v>
      </c>
      <c r="M41" s="114">
        <v>3</v>
      </c>
      <c r="N41" s="115" t="s">
        <v>194</v>
      </c>
      <c r="O41" s="47">
        <v>79118</v>
      </c>
      <c r="P41" s="162">
        <v>81492</v>
      </c>
    </row>
    <row r="42" spans="1:16" x14ac:dyDescent="0.2">
      <c r="C42" t="s">
        <v>137</v>
      </c>
      <c r="D42" t="s">
        <v>138</v>
      </c>
      <c r="K42" s="112" t="str">
        <f t="shared" si="0"/>
        <v>Continuing Lecturer 1/9th (1633) - 4 - 2024-25</v>
      </c>
      <c r="L42" s="113" t="s">
        <v>169</v>
      </c>
      <c r="M42" s="114">
        <v>4</v>
      </c>
      <c r="N42" s="115" t="s">
        <v>194</v>
      </c>
      <c r="O42" s="47">
        <v>81491</v>
      </c>
      <c r="P42" s="162">
        <v>83936</v>
      </c>
    </row>
    <row r="43" spans="1:16" x14ac:dyDescent="0.2">
      <c r="C43" t="s">
        <v>139</v>
      </c>
      <c r="D43" t="s">
        <v>140</v>
      </c>
      <c r="K43" s="112" t="str">
        <f t="shared" si="0"/>
        <v>Continuing Lecturer 1/9th (1633) - 5 - 2024-25</v>
      </c>
      <c r="L43" s="113" t="s">
        <v>169</v>
      </c>
      <c r="M43" s="114">
        <v>5</v>
      </c>
      <c r="N43" s="115" t="s">
        <v>194</v>
      </c>
      <c r="O43" s="47">
        <v>83935</v>
      </c>
      <c r="P43" s="162">
        <v>86454</v>
      </c>
    </row>
    <row r="44" spans="1:16" x14ac:dyDescent="0.2">
      <c r="C44" t="s">
        <v>141</v>
      </c>
      <c r="D44" t="s">
        <v>142</v>
      </c>
      <c r="K44" s="112" t="str">
        <f t="shared" si="0"/>
        <v>Continuing Lecturer 1/9th (1633) - 6 - 2024-25</v>
      </c>
      <c r="L44" s="113" t="s">
        <v>169</v>
      </c>
      <c r="M44" s="114">
        <v>6</v>
      </c>
      <c r="N44" s="115" t="s">
        <v>194</v>
      </c>
      <c r="O44" s="47">
        <v>86453</v>
      </c>
      <c r="P44" s="162">
        <v>89047</v>
      </c>
    </row>
    <row r="45" spans="1:16" x14ac:dyDescent="0.2">
      <c r="C45" t="s">
        <v>143</v>
      </c>
      <c r="D45" t="s">
        <v>144</v>
      </c>
      <c r="K45" s="112" t="str">
        <f t="shared" si="0"/>
        <v>Continuing Lecturer 1/9th (1633) - 7 - 2024-25</v>
      </c>
      <c r="L45" s="113" t="s">
        <v>169</v>
      </c>
      <c r="M45" s="114">
        <v>7</v>
      </c>
      <c r="N45" s="115" t="s">
        <v>194</v>
      </c>
      <c r="O45" s="47">
        <v>89047</v>
      </c>
      <c r="P45" s="162">
        <v>91719</v>
      </c>
    </row>
    <row r="46" spans="1:16" x14ac:dyDescent="0.2">
      <c r="C46" t="s">
        <v>145</v>
      </c>
      <c r="D46" t="s">
        <v>146</v>
      </c>
      <c r="K46" s="112" t="str">
        <f t="shared" si="0"/>
        <v>Continuing Lecturer 1/9th (1633) - 8 - 2024-25</v>
      </c>
      <c r="L46" s="113" t="s">
        <v>169</v>
      </c>
      <c r="M46" s="114">
        <v>8</v>
      </c>
      <c r="N46" s="115" t="s">
        <v>194</v>
      </c>
      <c r="O46" s="47">
        <v>91718</v>
      </c>
      <c r="P46" s="162">
        <v>94470</v>
      </c>
    </row>
    <row r="47" spans="1:16" x14ac:dyDescent="0.2">
      <c r="C47" t="s">
        <v>147</v>
      </c>
      <c r="D47" t="s">
        <v>148</v>
      </c>
      <c r="K47" s="112" t="str">
        <f t="shared" si="0"/>
        <v>Continuing Lecturer 1/9th (1633) - 9 - 2024-25</v>
      </c>
      <c r="L47" s="113" t="s">
        <v>169</v>
      </c>
      <c r="M47" s="114">
        <v>9</v>
      </c>
      <c r="N47" s="115" t="s">
        <v>194</v>
      </c>
      <c r="O47" s="47">
        <v>94470</v>
      </c>
      <c r="P47" s="162">
        <v>97305</v>
      </c>
    </row>
    <row r="48" spans="1:16" x14ac:dyDescent="0.2">
      <c r="C48" t="s">
        <v>149</v>
      </c>
      <c r="D48" t="s">
        <v>150</v>
      </c>
      <c r="K48" s="112" t="str">
        <f t="shared" si="0"/>
        <v>Continuing Lecturer 1/9th (1633) - 10 - 2024-25</v>
      </c>
      <c r="L48" s="113" t="s">
        <v>169</v>
      </c>
      <c r="M48" s="114">
        <v>10</v>
      </c>
      <c r="N48" s="115" t="s">
        <v>194</v>
      </c>
      <c r="O48" s="47">
        <v>97304</v>
      </c>
      <c r="P48" s="162">
        <v>100224</v>
      </c>
    </row>
    <row r="49" spans="3:16" x14ac:dyDescent="0.2">
      <c r="C49" t="s">
        <v>151</v>
      </c>
      <c r="D49" t="s">
        <v>152</v>
      </c>
      <c r="K49" s="112" t="str">
        <f t="shared" si="0"/>
        <v>Continuing Lecturer 1/9th (1633) - 11 - 2024-25</v>
      </c>
      <c r="L49" s="113" t="s">
        <v>169</v>
      </c>
      <c r="M49" s="114">
        <v>11</v>
      </c>
      <c r="N49" s="115" t="s">
        <v>194</v>
      </c>
      <c r="O49" s="47">
        <v>100224</v>
      </c>
      <c r="P49" s="162">
        <v>103231</v>
      </c>
    </row>
    <row r="50" spans="3:16" x14ac:dyDescent="0.2">
      <c r="C50" t="s">
        <v>153</v>
      </c>
      <c r="D50" t="s">
        <v>154</v>
      </c>
      <c r="K50" s="112" t="str">
        <f t="shared" si="0"/>
        <v>Continuing Lecturer 1/9th (1633) - 12 - 2024-25</v>
      </c>
      <c r="L50" s="113" t="s">
        <v>169</v>
      </c>
      <c r="M50" s="114">
        <v>12</v>
      </c>
      <c r="N50" s="115" t="s">
        <v>194</v>
      </c>
      <c r="O50" s="47">
        <v>103230</v>
      </c>
      <c r="P50" s="162">
        <v>106327</v>
      </c>
    </row>
    <row r="51" spans="3:16" x14ac:dyDescent="0.2">
      <c r="C51" t="s">
        <v>155</v>
      </c>
      <c r="D51" t="s">
        <v>156</v>
      </c>
      <c r="K51" s="112" t="str">
        <f t="shared" si="0"/>
        <v>Continuing Lecturer 1/9th (1633) - 13 - 2024-25</v>
      </c>
      <c r="L51" s="113" t="s">
        <v>169</v>
      </c>
      <c r="M51" s="114">
        <v>13</v>
      </c>
      <c r="N51" s="115" t="s">
        <v>194</v>
      </c>
      <c r="O51" s="47">
        <v>106326</v>
      </c>
      <c r="P51" s="162">
        <v>109516</v>
      </c>
    </row>
    <row r="52" spans="3:16" x14ac:dyDescent="0.2">
      <c r="K52" s="112" t="str">
        <f t="shared" si="0"/>
        <v>Continuing Lecturer 1/9th (1633) - 14 - 2024-25</v>
      </c>
      <c r="L52" s="113" t="s">
        <v>169</v>
      </c>
      <c r="M52" s="114">
        <v>14</v>
      </c>
      <c r="N52" s="115" t="s">
        <v>194</v>
      </c>
      <c r="O52" s="47">
        <v>109516</v>
      </c>
      <c r="P52" s="162">
        <v>112802</v>
      </c>
    </row>
    <row r="53" spans="3:16" x14ac:dyDescent="0.2">
      <c r="K53" s="112" t="str">
        <f t="shared" si="0"/>
        <v>Continuing Lecturer 1/9th (1633) - 15 - 2024-25</v>
      </c>
      <c r="L53" s="113" t="s">
        <v>169</v>
      </c>
      <c r="M53" s="114">
        <v>15</v>
      </c>
      <c r="N53" s="115" t="s">
        <v>194</v>
      </c>
      <c r="O53" s="47">
        <v>112802</v>
      </c>
      <c r="P53" s="162">
        <v>116187</v>
      </c>
    </row>
    <row r="54" spans="3:16" x14ac:dyDescent="0.2">
      <c r="K54" s="112" t="str">
        <f t="shared" si="0"/>
        <v>Continuing Lecturer 1/9th (1633) - 16 - 2024-25</v>
      </c>
      <c r="L54" s="113" t="s">
        <v>169</v>
      </c>
      <c r="M54" s="114">
        <v>16</v>
      </c>
      <c r="N54" s="115" t="s">
        <v>194</v>
      </c>
      <c r="O54" s="47">
        <v>116187</v>
      </c>
      <c r="P54" s="162">
        <v>119673</v>
      </c>
    </row>
    <row r="55" spans="3:16" x14ac:dyDescent="0.2">
      <c r="K55" s="112" t="str">
        <f t="shared" si="0"/>
        <v>Continuing Lecturer 1/9th (1633) - 17 - 2024-25</v>
      </c>
      <c r="L55" s="113" t="s">
        <v>169</v>
      </c>
      <c r="M55" s="114">
        <v>17</v>
      </c>
      <c r="N55" s="115" t="s">
        <v>194</v>
      </c>
      <c r="O55" s="47">
        <v>119672</v>
      </c>
      <c r="P55" s="162">
        <v>123263</v>
      </c>
    </row>
    <row r="56" spans="3:16" x14ac:dyDescent="0.2">
      <c r="K56" s="112" t="str">
        <f t="shared" si="0"/>
        <v>Continuing Lecturer 1/9th (1633) - 18 - 2024-25</v>
      </c>
      <c r="L56" s="113" t="s">
        <v>169</v>
      </c>
      <c r="M56" s="114">
        <v>18</v>
      </c>
      <c r="N56" s="115" t="s">
        <v>194</v>
      </c>
      <c r="O56" s="47">
        <v>123262</v>
      </c>
      <c r="P56" s="162">
        <v>126960</v>
      </c>
    </row>
    <row r="57" spans="3:16" x14ac:dyDescent="0.2">
      <c r="K57" s="112" t="str">
        <f t="shared" si="0"/>
        <v>Continuing Lecturer 1/9th (1633) - 19 - 2024-25</v>
      </c>
      <c r="L57" s="113" t="s">
        <v>169</v>
      </c>
      <c r="M57" s="114">
        <v>19</v>
      </c>
      <c r="N57" s="115" t="s">
        <v>194</v>
      </c>
      <c r="O57" s="47">
        <v>126960</v>
      </c>
      <c r="P57" s="162">
        <v>130769</v>
      </c>
    </row>
    <row r="58" spans="3:16" x14ac:dyDescent="0.2">
      <c r="K58" s="112" t="str">
        <f t="shared" si="0"/>
        <v>Continuing Lecturer 1/9th (1633) - 20 - 2024-25</v>
      </c>
      <c r="L58" s="113" t="s">
        <v>169</v>
      </c>
      <c r="M58" s="114">
        <v>20</v>
      </c>
      <c r="N58" s="115" t="s">
        <v>194</v>
      </c>
      <c r="O58" s="47">
        <v>130768</v>
      </c>
      <c r="P58" s="162">
        <v>134692</v>
      </c>
    </row>
    <row r="59" spans="3:16" x14ac:dyDescent="0.2">
      <c r="K59" s="112" t="str">
        <f t="shared" si="0"/>
        <v>Continuing Lecturer 1/9th (1633) - 21 - 2024-25</v>
      </c>
      <c r="L59" s="113" t="s">
        <v>169</v>
      </c>
      <c r="M59" s="114">
        <v>21</v>
      </c>
      <c r="N59" s="115" t="s">
        <v>194</v>
      </c>
      <c r="O59" s="47">
        <v>134692</v>
      </c>
      <c r="P59" s="162">
        <v>138733</v>
      </c>
    </row>
    <row r="60" spans="3:16" x14ac:dyDescent="0.2">
      <c r="K60" s="112" t="str">
        <f t="shared" si="0"/>
        <v>Continuing Lecturer 1/9th (1633) - 22 - 2024-25</v>
      </c>
      <c r="L60" s="113" t="s">
        <v>169</v>
      </c>
      <c r="M60" s="114">
        <v>22</v>
      </c>
      <c r="N60" s="115" t="s">
        <v>194</v>
      </c>
      <c r="O60" s="47">
        <v>138733</v>
      </c>
      <c r="P60" s="162">
        <v>142895</v>
      </c>
    </row>
    <row r="61" spans="3:16" x14ac:dyDescent="0.2">
      <c r="K61" s="112" t="str">
        <f t="shared" si="0"/>
        <v>Continuing Lecturer 1/9th (1633) - 23 - 2024-25</v>
      </c>
      <c r="L61" s="113" t="s">
        <v>169</v>
      </c>
      <c r="M61" s="114">
        <v>23</v>
      </c>
      <c r="N61" s="115" t="s">
        <v>194</v>
      </c>
      <c r="O61" s="47">
        <v>142894</v>
      </c>
      <c r="P61" s="162">
        <v>147181</v>
      </c>
    </row>
    <row r="62" spans="3:16" x14ac:dyDescent="0.2">
      <c r="K62" s="112" t="str">
        <f t="shared" si="0"/>
        <v>Continuing Lecturer 1/9th (1633) - 24 - 2024-25</v>
      </c>
      <c r="L62" s="113" t="s">
        <v>169</v>
      </c>
      <c r="M62" s="114">
        <v>24</v>
      </c>
      <c r="N62" s="115" t="s">
        <v>194</v>
      </c>
      <c r="O62" s="47">
        <v>147181</v>
      </c>
      <c r="P62" s="162">
        <v>151597</v>
      </c>
    </row>
    <row r="63" spans="3:16" x14ac:dyDescent="0.2">
      <c r="K63" s="112" t="str">
        <f t="shared" si="0"/>
        <v>Continuing Lecturer 1/9th (1633) - 25 - 2024-25</v>
      </c>
      <c r="L63" s="113" t="s">
        <v>169</v>
      </c>
      <c r="M63" s="114">
        <v>25</v>
      </c>
      <c r="N63" s="115" t="s">
        <v>194</v>
      </c>
      <c r="O63" s="47">
        <v>151597</v>
      </c>
      <c r="P63" s="162">
        <v>156145</v>
      </c>
    </row>
    <row r="64" spans="3:16" x14ac:dyDescent="0.2">
      <c r="K64" s="112" t="str">
        <f t="shared" si="0"/>
        <v>Continuing Lecturer 1/9th (1633) - 26 - 2024-25</v>
      </c>
      <c r="L64" s="113" t="s">
        <v>169</v>
      </c>
      <c r="M64" s="114">
        <v>26</v>
      </c>
      <c r="N64" s="115" t="s">
        <v>194</v>
      </c>
      <c r="O64" s="47">
        <v>156145</v>
      </c>
      <c r="P64" s="162">
        <v>160830</v>
      </c>
    </row>
    <row r="65" spans="11:16" x14ac:dyDescent="0.2">
      <c r="K65" s="112" t="str">
        <f t="shared" si="0"/>
        <v>Continuing Lecturer 1/9th (1633) - 27 - 2024-25</v>
      </c>
      <c r="L65" s="113" t="s">
        <v>169</v>
      </c>
      <c r="M65" s="114">
        <v>27</v>
      </c>
      <c r="N65" s="115" t="s">
        <v>194</v>
      </c>
      <c r="O65" s="47">
        <v>160829</v>
      </c>
      <c r="P65" s="162">
        <v>165654</v>
      </c>
    </row>
    <row r="66" spans="11:16" x14ac:dyDescent="0.2">
      <c r="K66" s="112" t="str">
        <f t="shared" si="0"/>
        <v>Continuing Lecturer 1/9th (1633) - 28 - 2024-25</v>
      </c>
      <c r="L66" s="113" t="s">
        <v>169</v>
      </c>
      <c r="M66" s="114">
        <v>28</v>
      </c>
      <c r="N66" s="115" t="s">
        <v>194</v>
      </c>
      <c r="O66" s="47">
        <v>165654</v>
      </c>
      <c r="P66" s="162">
        <v>170624</v>
      </c>
    </row>
    <row r="67" spans="11:16" x14ac:dyDescent="0.2">
      <c r="K67" s="112" t="str">
        <f t="shared" si="0"/>
        <v>Continuing Lecturer 1/9th (1633) - 29 - 2024-25</v>
      </c>
      <c r="L67" s="113" t="s">
        <v>169</v>
      </c>
      <c r="M67" s="114">
        <v>29</v>
      </c>
      <c r="N67" s="115" t="s">
        <v>194</v>
      </c>
      <c r="O67" s="47">
        <v>170623</v>
      </c>
      <c r="P67" s="162">
        <v>175742</v>
      </c>
    </row>
    <row r="68" spans="11:16" x14ac:dyDescent="0.2">
      <c r="K68" s="112" t="str">
        <f t="shared" ref="K68:K131" si="1">L68&amp;" - "&amp;M68&amp;" - "&amp;N68</f>
        <v>Continuing Lecturer 1/9th (1633) - 30 - 2024-25</v>
      </c>
      <c r="L68" s="113" t="s">
        <v>169</v>
      </c>
      <c r="M68" s="114">
        <v>30</v>
      </c>
      <c r="N68" s="115" t="s">
        <v>194</v>
      </c>
      <c r="O68" s="47">
        <v>175742</v>
      </c>
      <c r="P68" s="162">
        <v>181015</v>
      </c>
    </row>
    <row r="69" spans="11:16" x14ac:dyDescent="0.2">
      <c r="K69" s="112" t="str">
        <f t="shared" si="1"/>
        <v>Continuing Lecturer 1/9th (1633) - 31 - 2024-25</v>
      </c>
      <c r="L69" s="113" t="s">
        <v>169</v>
      </c>
      <c r="M69" s="114">
        <v>31</v>
      </c>
      <c r="N69" s="115" t="s">
        <v>194</v>
      </c>
      <c r="O69" s="47">
        <v>181015</v>
      </c>
      <c r="P69" s="162">
        <v>186446</v>
      </c>
    </row>
    <row r="70" spans="11:16" x14ac:dyDescent="0.2">
      <c r="K70" s="112" t="str">
        <f t="shared" si="1"/>
        <v>Continuing Lecturer 1/9th (1633) - 32 - 2024-25</v>
      </c>
      <c r="L70" s="113" t="s">
        <v>169</v>
      </c>
      <c r="M70" s="114">
        <v>32</v>
      </c>
      <c r="N70" s="115" t="s">
        <v>194</v>
      </c>
      <c r="O70" s="47">
        <v>186446</v>
      </c>
      <c r="P70" s="162">
        <v>192040</v>
      </c>
    </row>
    <row r="71" spans="11:16" x14ac:dyDescent="0.2">
      <c r="K71" s="112" t="str">
        <f t="shared" si="1"/>
        <v>Continuing Lecturer 1/9th (1633) - 33 - 2024-25</v>
      </c>
      <c r="L71" s="113" t="s">
        <v>169</v>
      </c>
      <c r="M71" s="114">
        <v>33</v>
      </c>
      <c r="N71" s="115" t="s">
        <v>194</v>
      </c>
      <c r="O71" s="152">
        <v>192039</v>
      </c>
      <c r="P71" s="162">
        <v>197801</v>
      </c>
    </row>
    <row r="72" spans="11:16" x14ac:dyDescent="0.2">
      <c r="K72" s="112" t="str">
        <f t="shared" si="1"/>
        <v>Continuing Lecturer 1/9th (1633) - 34 - 2024-25</v>
      </c>
      <c r="L72" s="113" t="s">
        <v>169</v>
      </c>
      <c r="M72" s="114">
        <v>34</v>
      </c>
      <c r="N72" s="115" t="s">
        <v>194</v>
      </c>
      <c r="O72" s="152">
        <v>197800</v>
      </c>
      <c r="P72" s="162">
        <v>203734</v>
      </c>
    </row>
    <row r="73" spans="11:16" x14ac:dyDescent="0.2">
      <c r="K73" s="112" t="str">
        <f t="shared" si="1"/>
        <v>Continuing Lecturer 1/9th (1633) - 35 - 2024-25</v>
      </c>
      <c r="L73" s="113" t="s">
        <v>169</v>
      </c>
      <c r="M73" s="114">
        <v>35</v>
      </c>
      <c r="N73" s="115" t="s">
        <v>194</v>
      </c>
      <c r="O73" s="152">
        <v>203733</v>
      </c>
      <c r="P73" s="162">
        <v>209845</v>
      </c>
    </row>
    <row r="74" spans="11:16" ht="16" thickBot="1" x14ac:dyDescent="0.25">
      <c r="K74" s="116" t="str">
        <f t="shared" si="1"/>
        <v>Continuing Lecturer 1/9th (1633) - 36 - 2024-25</v>
      </c>
      <c r="L74" s="117" t="s">
        <v>169</v>
      </c>
      <c r="M74" s="118">
        <v>36</v>
      </c>
      <c r="N74" s="119" t="s">
        <v>194</v>
      </c>
      <c r="O74" s="152">
        <v>209844</v>
      </c>
      <c r="P74" s="163">
        <v>216140</v>
      </c>
    </row>
    <row r="75" spans="11:16" x14ac:dyDescent="0.2">
      <c r="K75" s="112" t="str">
        <f t="shared" si="1"/>
        <v>Continuing Senior Lecturer (1641) - 1 - 2024-25</v>
      </c>
      <c r="L75" s="113" t="s">
        <v>170</v>
      </c>
      <c r="M75" s="114">
        <v>1</v>
      </c>
      <c r="N75" s="115" t="s">
        <v>194</v>
      </c>
      <c r="O75" s="47">
        <v>89047</v>
      </c>
      <c r="P75" s="161">
        <v>91719</v>
      </c>
    </row>
    <row r="76" spans="11:16" x14ac:dyDescent="0.2">
      <c r="K76" s="112" t="str">
        <f t="shared" si="1"/>
        <v>Continuing Senior Lecturer (1641) - 2 - 2024-25</v>
      </c>
      <c r="L76" s="113" t="s">
        <v>170</v>
      </c>
      <c r="M76" s="114">
        <v>2</v>
      </c>
      <c r="N76" s="115" t="s">
        <v>194</v>
      </c>
      <c r="O76" s="47">
        <v>91718</v>
      </c>
      <c r="P76" s="162">
        <v>94470</v>
      </c>
    </row>
    <row r="77" spans="11:16" x14ac:dyDescent="0.2">
      <c r="K77" s="112" t="str">
        <f t="shared" si="1"/>
        <v>Continuing Senior Lecturer (1641) - 3 - 2024-25</v>
      </c>
      <c r="L77" s="113" t="s">
        <v>170</v>
      </c>
      <c r="M77" s="114">
        <v>3</v>
      </c>
      <c r="N77" s="115" t="s">
        <v>194</v>
      </c>
      <c r="O77" s="47">
        <v>94470</v>
      </c>
      <c r="P77" s="162">
        <v>97305</v>
      </c>
    </row>
    <row r="78" spans="11:16" x14ac:dyDescent="0.2">
      <c r="K78" s="112" t="str">
        <f t="shared" si="1"/>
        <v>Continuing Senior Lecturer (1641) - 4 - 2024-25</v>
      </c>
      <c r="L78" s="113" t="s">
        <v>170</v>
      </c>
      <c r="M78" s="114">
        <v>4</v>
      </c>
      <c r="N78" s="115" t="s">
        <v>194</v>
      </c>
      <c r="O78" s="47">
        <v>97304</v>
      </c>
      <c r="P78" s="162">
        <v>100224</v>
      </c>
    </row>
    <row r="79" spans="11:16" x14ac:dyDescent="0.2">
      <c r="K79" s="112" t="str">
        <f t="shared" si="1"/>
        <v>Continuing Senior Lecturer (1641) - 5 - 2024-25</v>
      </c>
      <c r="L79" s="113" t="s">
        <v>170</v>
      </c>
      <c r="M79" s="114">
        <v>5</v>
      </c>
      <c r="N79" s="115" t="s">
        <v>194</v>
      </c>
      <c r="O79" s="47">
        <v>100224</v>
      </c>
      <c r="P79" s="162">
        <v>103231</v>
      </c>
    </row>
    <row r="80" spans="11:16" x14ac:dyDescent="0.2">
      <c r="K80" s="112" t="str">
        <f t="shared" si="1"/>
        <v>Continuing Senior Lecturer (1641) - 6 - 2024-25</v>
      </c>
      <c r="L80" s="113" t="s">
        <v>170</v>
      </c>
      <c r="M80" s="114">
        <v>6</v>
      </c>
      <c r="N80" s="115" t="s">
        <v>194</v>
      </c>
      <c r="O80" s="47">
        <v>103230</v>
      </c>
      <c r="P80" s="162">
        <v>106327</v>
      </c>
    </row>
    <row r="81" spans="11:16" x14ac:dyDescent="0.2">
      <c r="K81" s="112" t="str">
        <f t="shared" si="1"/>
        <v>Continuing Senior Lecturer (1641) - 7 - 2024-25</v>
      </c>
      <c r="L81" s="113" t="s">
        <v>170</v>
      </c>
      <c r="M81" s="114">
        <v>7</v>
      </c>
      <c r="N81" s="115" t="s">
        <v>194</v>
      </c>
      <c r="O81" s="47">
        <v>106326</v>
      </c>
      <c r="P81" s="162">
        <v>109516</v>
      </c>
    </row>
    <row r="82" spans="11:16" x14ac:dyDescent="0.2">
      <c r="K82" s="112" t="str">
        <f t="shared" si="1"/>
        <v>Continuing Senior Lecturer (1641) - 8 - 2024-25</v>
      </c>
      <c r="L82" s="113" t="s">
        <v>170</v>
      </c>
      <c r="M82" s="114">
        <v>8</v>
      </c>
      <c r="N82" s="115" t="s">
        <v>194</v>
      </c>
      <c r="O82" s="47">
        <v>109516</v>
      </c>
      <c r="P82" s="162">
        <v>112802</v>
      </c>
    </row>
    <row r="83" spans="11:16" x14ac:dyDescent="0.2">
      <c r="K83" s="112" t="str">
        <f t="shared" si="1"/>
        <v>Continuing Senior Lecturer (1641) - 9 - 2024-25</v>
      </c>
      <c r="L83" s="113" t="s">
        <v>170</v>
      </c>
      <c r="M83" s="114">
        <v>9</v>
      </c>
      <c r="N83" s="115" t="s">
        <v>194</v>
      </c>
      <c r="O83" s="47">
        <v>112802</v>
      </c>
      <c r="P83" s="162">
        <v>116187</v>
      </c>
    </row>
    <row r="84" spans="11:16" x14ac:dyDescent="0.2">
      <c r="K84" s="112" t="str">
        <f t="shared" si="1"/>
        <v>Continuing Senior Lecturer (1641) - 10 - 2024-25</v>
      </c>
      <c r="L84" s="113" t="s">
        <v>170</v>
      </c>
      <c r="M84" s="114">
        <v>10</v>
      </c>
      <c r="N84" s="115" t="s">
        <v>194</v>
      </c>
      <c r="O84" s="47">
        <v>116187</v>
      </c>
      <c r="P84" s="162">
        <v>119673</v>
      </c>
    </row>
    <row r="85" spans="11:16" x14ac:dyDescent="0.2">
      <c r="K85" s="112" t="str">
        <f t="shared" si="1"/>
        <v>Continuing Senior Lecturer (1641) - 11 - 2024-25</v>
      </c>
      <c r="L85" s="113" t="s">
        <v>170</v>
      </c>
      <c r="M85" s="114">
        <v>11</v>
      </c>
      <c r="N85" s="115" t="s">
        <v>194</v>
      </c>
      <c r="O85" s="47">
        <v>119672</v>
      </c>
      <c r="P85" s="162">
        <v>123263</v>
      </c>
    </row>
    <row r="86" spans="11:16" x14ac:dyDescent="0.2">
      <c r="K86" s="112" t="str">
        <f t="shared" si="1"/>
        <v>Continuing Senior Lecturer (1641) - 12 - 2024-25</v>
      </c>
      <c r="L86" s="113" t="s">
        <v>170</v>
      </c>
      <c r="M86" s="114">
        <v>12</v>
      </c>
      <c r="N86" s="115" t="s">
        <v>194</v>
      </c>
      <c r="O86" s="47">
        <v>123262</v>
      </c>
      <c r="P86" s="162">
        <v>126960</v>
      </c>
    </row>
    <row r="87" spans="11:16" x14ac:dyDescent="0.2">
      <c r="K87" s="112" t="str">
        <f t="shared" si="1"/>
        <v>Continuing Senior Lecturer (1641) - 13 - 2024-25</v>
      </c>
      <c r="L87" s="113" t="s">
        <v>170</v>
      </c>
      <c r="M87" s="114">
        <v>13</v>
      </c>
      <c r="N87" s="115" t="s">
        <v>194</v>
      </c>
      <c r="O87" s="47">
        <v>126960</v>
      </c>
      <c r="P87" s="162">
        <v>130769</v>
      </c>
    </row>
    <row r="88" spans="11:16" x14ac:dyDescent="0.2">
      <c r="K88" s="112" t="str">
        <f t="shared" si="1"/>
        <v>Continuing Senior Lecturer (1641) - 14 - 2024-25</v>
      </c>
      <c r="L88" s="113" t="s">
        <v>170</v>
      </c>
      <c r="M88" s="114">
        <v>14</v>
      </c>
      <c r="N88" s="115" t="s">
        <v>194</v>
      </c>
      <c r="O88" s="47">
        <v>130768</v>
      </c>
      <c r="P88" s="162">
        <v>134692</v>
      </c>
    </row>
    <row r="89" spans="11:16" x14ac:dyDescent="0.2">
      <c r="K89" s="112" t="str">
        <f t="shared" si="1"/>
        <v>Continuing Senior Lecturer (1641) - 15 - 2024-25</v>
      </c>
      <c r="L89" s="113" t="s">
        <v>170</v>
      </c>
      <c r="M89" s="114">
        <v>15</v>
      </c>
      <c r="N89" s="115" t="s">
        <v>194</v>
      </c>
      <c r="O89" s="47">
        <v>134692</v>
      </c>
      <c r="P89" s="162">
        <v>138733</v>
      </c>
    </row>
    <row r="90" spans="11:16" x14ac:dyDescent="0.2">
      <c r="K90" s="112" t="str">
        <f t="shared" si="1"/>
        <v>Continuing Senior Lecturer (1641) - 16 - 2024-25</v>
      </c>
      <c r="L90" s="113" t="s">
        <v>170</v>
      </c>
      <c r="M90" s="114">
        <v>16</v>
      </c>
      <c r="N90" s="115" t="s">
        <v>194</v>
      </c>
      <c r="O90" s="47">
        <v>138733</v>
      </c>
      <c r="P90" s="162">
        <v>142895</v>
      </c>
    </row>
    <row r="91" spans="11:16" x14ac:dyDescent="0.2">
      <c r="K91" s="112" t="str">
        <f t="shared" si="1"/>
        <v>Continuing Senior Lecturer (1641) - 17 - 2024-25</v>
      </c>
      <c r="L91" s="113" t="s">
        <v>170</v>
      </c>
      <c r="M91" s="114">
        <v>17</v>
      </c>
      <c r="N91" s="115" t="s">
        <v>194</v>
      </c>
      <c r="O91" s="47">
        <v>142894</v>
      </c>
      <c r="P91" s="162">
        <v>147181</v>
      </c>
    </row>
    <row r="92" spans="11:16" x14ac:dyDescent="0.2">
      <c r="K92" s="112" t="str">
        <f t="shared" si="1"/>
        <v>Continuing Senior Lecturer (1641) - 18 - 2024-25</v>
      </c>
      <c r="L92" s="113" t="s">
        <v>170</v>
      </c>
      <c r="M92" s="114">
        <v>18</v>
      </c>
      <c r="N92" s="115" t="s">
        <v>194</v>
      </c>
      <c r="O92" s="47">
        <v>147181</v>
      </c>
      <c r="P92" s="162">
        <v>151597</v>
      </c>
    </row>
    <row r="93" spans="11:16" x14ac:dyDescent="0.2">
      <c r="K93" s="112" t="str">
        <f t="shared" si="1"/>
        <v>Continuing Senior Lecturer (1641) - 19 - 2024-25</v>
      </c>
      <c r="L93" s="113" t="s">
        <v>170</v>
      </c>
      <c r="M93" s="114">
        <v>19</v>
      </c>
      <c r="N93" s="115" t="s">
        <v>194</v>
      </c>
      <c r="O93" s="47">
        <v>151597</v>
      </c>
      <c r="P93" s="162">
        <v>156145</v>
      </c>
    </row>
    <row r="94" spans="11:16" x14ac:dyDescent="0.2">
      <c r="K94" s="112" t="str">
        <f t="shared" si="1"/>
        <v>Continuing Senior Lecturer (1641) - 20 - 2024-25</v>
      </c>
      <c r="L94" s="113" t="s">
        <v>170</v>
      </c>
      <c r="M94" s="114">
        <v>20</v>
      </c>
      <c r="N94" s="115" t="s">
        <v>194</v>
      </c>
      <c r="O94" s="47">
        <v>156145</v>
      </c>
      <c r="P94" s="162">
        <v>160830</v>
      </c>
    </row>
    <row r="95" spans="11:16" x14ac:dyDescent="0.2">
      <c r="K95" s="112" t="str">
        <f t="shared" si="1"/>
        <v>Continuing Senior Lecturer (1641) - 21 - 2024-25</v>
      </c>
      <c r="L95" s="113" t="s">
        <v>170</v>
      </c>
      <c r="M95" s="114">
        <v>21</v>
      </c>
      <c r="N95" s="115" t="s">
        <v>194</v>
      </c>
      <c r="O95" s="47">
        <v>160829</v>
      </c>
      <c r="P95" s="162">
        <v>165654</v>
      </c>
    </row>
    <row r="96" spans="11:16" x14ac:dyDescent="0.2">
      <c r="K96" s="112" t="str">
        <f t="shared" si="1"/>
        <v>Continuing Senior Lecturer (1641) - 22 - 2024-25</v>
      </c>
      <c r="L96" s="113" t="s">
        <v>170</v>
      </c>
      <c r="M96" s="114">
        <v>22</v>
      </c>
      <c r="N96" s="115" t="s">
        <v>194</v>
      </c>
      <c r="O96" s="47">
        <v>165654</v>
      </c>
      <c r="P96" s="162">
        <v>170624</v>
      </c>
    </row>
    <row r="97" spans="11:16" x14ac:dyDescent="0.2">
      <c r="K97" s="112" t="str">
        <f t="shared" si="1"/>
        <v>Continuing Senior Lecturer (1641) - 23 - 2024-25</v>
      </c>
      <c r="L97" s="113" t="s">
        <v>170</v>
      </c>
      <c r="M97" s="114">
        <v>23</v>
      </c>
      <c r="N97" s="115" t="s">
        <v>194</v>
      </c>
      <c r="O97" s="47">
        <v>170623</v>
      </c>
      <c r="P97" s="162">
        <v>175742</v>
      </c>
    </row>
    <row r="98" spans="11:16" x14ac:dyDescent="0.2">
      <c r="K98" s="112" t="str">
        <f t="shared" si="1"/>
        <v>Continuing Senior Lecturer (1641) - 24 - 2024-25</v>
      </c>
      <c r="L98" s="113" t="s">
        <v>170</v>
      </c>
      <c r="M98" s="114">
        <v>24</v>
      </c>
      <c r="N98" s="115" t="s">
        <v>194</v>
      </c>
      <c r="O98" s="47">
        <v>175742</v>
      </c>
      <c r="P98" s="162">
        <v>181015</v>
      </c>
    </row>
    <row r="99" spans="11:16" x14ac:dyDescent="0.2">
      <c r="K99" s="112" t="str">
        <f t="shared" si="1"/>
        <v>Continuing Senior Lecturer (1641) - 25 - 2024-25</v>
      </c>
      <c r="L99" s="113" t="s">
        <v>170</v>
      </c>
      <c r="M99" s="114">
        <v>25</v>
      </c>
      <c r="N99" s="115" t="s">
        <v>194</v>
      </c>
      <c r="O99" s="47">
        <v>181015</v>
      </c>
      <c r="P99" s="162">
        <v>186446</v>
      </c>
    </row>
    <row r="100" spans="11:16" x14ac:dyDescent="0.2">
      <c r="K100" s="112" t="str">
        <f t="shared" si="1"/>
        <v>Continuing Senior Lecturer (1641) - 26 - 2024-25</v>
      </c>
      <c r="L100" s="113" t="s">
        <v>170</v>
      </c>
      <c r="M100" s="114">
        <v>26</v>
      </c>
      <c r="N100" s="115" t="s">
        <v>194</v>
      </c>
      <c r="O100" s="47">
        <v>186446</v>
      </c>
      <c r="P100" s="162">
        <v>192040</v>
      </c>
    </row>
    <row r="101" spans="11:16" x14ac:dyDescent="0.2">
      <c r="K101" s="112" t="str">
        <f t="shared" si="1"/>
        <v>Continuing Senior Lecturer (1641) - 27 - 2024-25</v>
      </c>
      <c r="L101" s="113" t="s">
        <v>170</v>
      </c>
      <c r="M101" s="114">
        <v>27</v>
      </c>
      <c r="N101" s="115" t="s">
        <v>194</v>
      </c>
      <c r="O101" s="152">
        <v>192039</v>
      </c>
      <c r="P101" s="162">
        <v>197801</v>
      </c>
    </row>
    <row r="102" spans="11:16" x14ac:dyDescent="0.2">
      <c r="K102" s="112" t="str">
        <f t="shared" si="1"/>
        <v>Continuing Senior Lecturer (1641) - 28 - 2024-25</v>
      </c>
      <c r="L102" s="113" t="s">
        <v>170</v>
      </c>
      <c r="M102" s="114">
        <v>28</v>
      </c>
      <c r="N102" s="115" t="s">
        <v>194</v>
      </c>
      <c r="O102" s="152">
        <v>197800</v>
      </c>
      <c r="P102" s="162">
        <v>203734</v>
      </c>
    </row>
    <row r="103" spans="11:16" x14ac:dyDescent="0.2">
      <c r="K103" s="112" t="str">
        <f t="shared" si="1"/>
        <v>Continuing Senior Lecturer (1641) - 29 - 2024-25</v>
      </c>
      <c r="L103" s="113" t="s">
        <v>170</v>
      </c>
      <c r="M103" s="114">
        <v>29</v>
      </c>
      <c r="N103" s="115" t="s">
        <v>194</v>
      </c>
      <c r="O103" s="152">
        <v>203733</v>
      </c>
      <c r="P103" s="162">
        <v>209845</v>
      </c>
    </row>
    <row r="104" spans="11:16" ht="16" thickBot="1" x14ac:dyDescent="0.25">
      <c r="K104" s="116" t="str">
        <f t="shared" si="1"/>
        <v>Continuing Senior Lecturer (1641) - 30 - 2024-25</v>
      </c>
      <c r="L104" s="117" t="s">
        <v>170</v>
      </c>
      <c r="M104" s="118">
        <v>30</v>
      </c>
      <c r="N104" s="119" t="s">
        <v>194</v>
      </c>
      <c r="O104" s="152">
        <v>209844</v>
      </c>
      <c r="P104" s="163">
        <v>216140</v>
      </c>
    </row>
    <row r="105" spans="11:16" x14ac:dyDescent="0.2">
      <c r="K105" s="112" t="str">
        <f t="shared" si="1"/>
        <v>Continuing Senior Lecturer 1/9th (1643) - 1 - 2024-25</v>
      </c>
      <c r="L105" s="113" t="s">
        <v>171</v>
      </c>
      <c r="M105" s="114">
        <v>1</v>
      </c>
      <c r="N105" s="115" t="s">
        <v>194</v>
      </c>
      <c r="O105" s="47">
        <v>89047</v>
      </c>
      <c r="P105" s="161">
        <v>91719</v>
      </c>
    </row>
    <row r="106" spans="11:16" x14ac:dyDescent="0.2">
      <c r="K106" s="112" t="str">
        <f t="shared" si="1"/>
        <v>Continuing Senior Lecturer 1/9th (1643) - 2 - 2024-25</v>
      </c>
      <c r="L106" s="113" t="s">
        <v>171</v>
      </c>
      <c r="M106" s="114">
        <v>2</v>
      </c>
      <c r="N106" s="115" t="s">
        <v>194</v>
      </c>
      <c r="O106" s="47">
        <v>91718</v>
      </c>
      <c r="P106" s="162">
        <v>94470</v>
      </c>
    </row>
    <row r="107" spans="11:16" x14ac:dyDescent="0.2">
      <c r="K107" s="112" t="str">
        <f t="shared" si="1"/>
        <v>Continuing Senior Lecturer 1/9th (1643) - 3 - 2024-25</v>
      </c>
      <c r="L107" s="113" t="s">
        <v>171</v>
      </c>
      <c r="M107" s="114">
        <v>3</v>
      </c>
      <c r="N107" s="115" t="s">
        <v>194</v>
      </c>
      <c r="O107" s="47">
        <v>94470</v>
      </c>
      <c r="P107" s="162">
        <v>97305</v>
      </c>
    </row>
    <row r="108" spans="11:16" x14ac:dyDescent="0.2">
      <c r="K108" s="112" t="str">
        <f t="shared" si="1"/>
        <v>Continuing Senior Lecturer 1/9th (1643) - 4 - 2024-25</v>
      </c>
      <c r="L108" s="113" t="s">
        <v>171</v>
      </c>
      <c r="M108" s="114">
        <v>4</v>
      </c>
      <c r="N108" s="115" t="s">
        <v>194</v>
      </c>
      <c r="O108" s="47">
        <v>97304</v>
      </c>
      <c r="P108" s="162">
        <v>100224</v>
      </c>
    </row>
    <row r="109" spans="11:16" x14ac:dyDescent="0.2">
      <c r="K109" s="112" t="str">
        <f t="shared" si="1"/>
        <v>Continuing Senior Lecturer 1/9th (1643) - 5 - 2024-25</v>
      </c>
      <c r="L109" s="113" t="s">
        <v>171</v>
      </c>
      <c r="M109" s="114">
        <v>5</v>
      </c>
      <c r="N109" s="115" t="s">
        <v>194</v>
      </c>
      <c r="O109" s="47">
        <v>100224</v>
      </c>
      <c r="P109" s="162">
        <v>103231</v>
      </c>
    </row>
    <row r="110" spans="11:16" x14ac:dyDescent="0.2">
      <c r="K110" s="112" t="str">
        <f t="shared" si="1"/>
        <v>Continuing Senior Lecturer 1/9th (1643) - 6 - 2024-25</v>
      </c>
      <c r="L110" s="113" t="s">
        <v>171</v>
      </c>
      <c r="M110" s="114">
        <v>6</v>
      </c>
      <c r="N110" s="115" t="s">
        <v>194</v>
      </c>
      <c r="O110" s="47">
        <v>103230</v>
      </c>
      <c r="P110" s="162">
        <v>106327</v>
      </c>
    </row>
    <row r="111" spans="11:16" x14ac:dyDescent="0.2">
      <c r="K111" s="112" t="str">
        <f t="shared" si="1"/>
        <v>Continuing Senior Lecturer 1/9th (1643) - 7 - 2024-25</v>
      </c>
      <c r="L111" s="113" t="s">
        <v>171</v>
      </c>
      <c r="M111" s="114">
        <v>7</v>
      </c>
      <c r="N111" s="115" t="s">
        <v>194</v>
      </c>
      <c r="O111" s="47">
        <v>106326</v>
      </c>
      <c r="P111" s="162">
        <v>109516</v>
      </c>
    </row>
    <row r="112" spans="11:16" x14ac:dyDescent="0.2">
      <c r="K112" s="112" t="str">
        <f t="shared" si="1"/>
        <v>Continuing Senior Lecturer 1/9th (1643) - 8 - 2024-25</v>
      </c>
      <c r="L112" s="113" t="s">
        <v>171</v>
      </c>
      <c r="M112" s="114">
        <v>8</v>
      </c>
      <c r="N112" s="115" t="s">
        <v>194</v>
      </c>
      <c r="O112" s="47">
        <v>109516</v>
      </c>
      <c r="P112" s="162">
        <v>112802</v>
      </c>
    </row>
    <row r="113" spans="11:16" x14ac:dyDescent="0.2">
      <c r="K113" s="112" t="str">
        <f t="shared" si="1"/>
        <v>Continuing Senior Lecturer 1/9th (1643) - 9 - 2024-25</v>
      </c>
      <c r="L113" s="113" t="s">
        <v>171</v>
      </c>
      <c r="M113" s="114">
        <v>9</v>
      </c>
      <c r="N113" s="115" t="s">
        <v>194</v>
      </c>
      <c r="O113" s="47">
        <v>112802</v>
      </c>
      <c r="P113" s="162">
        <v>116187</v>
      </c>
    </row>
    <row r="114" spans="11:16" x14ac:dyDescent="0.2">
      <c r="K114" s="112" t="str">
        <f t="shared" si="1"/>
        <v>Continuing Senior Lecturer 1/9th (1643) - 10 - 2024-25</v>
      </c>
      <c r="L114" s="113" t="s">
        <v>171</v>
      </c>
      <c r="M114" s="114">
        <v>10</v>
      </c>
      <c r="N114" s="115" t="s">
        <v>194</v>
      </c>
      <c r="O114" s="47">
        <v>116187</v>
      </c>
      <c r="P114" s="162">
        <v>119673</v>
      </c>
    </row>
    <row r="115" spans="11:16" x14ac:dyDescent="0.2">
      <c r="K115" s="112" t="str">
        <f t="shared" si="1"/>
        <v>Continuing Senior Lecturer 1/9th (1643) - 11 - 2024-25</v>
      </c>
      <c r="L115" s="113" t="s">
        <v>171</v>
      </c>
      <c r="M115" s="114">
        <v>11</v>
      </c>
      <c r="N115" s="115" t="s">
        <v>194</v>
      </c>
      <c r="O115" s="47">
        <v>119672</v>
      </c>
      <c r="P115" s="162">
        <v>123263</v>
      </c>
    </row>
    <row r="116" spans="11:16" x14ac:dyDescent="0.2">
      <c r="K116" s="112" t="str">
        <f t="shared" si="1"/>
        <v>Continuing Senior Lecturer 1/9th (1643) - 12 - 2024-25</v>
      </c>
      <c r="L116" s="113" t="s">
        <v>171</v>
      </c>
      <c r="M116" s="114">
        <v>12</v>
      </c>
      <c r="N116" s="115" t="s">
        <v>194</v>
      </c>
      <c r="O116" s="47">
        <v>123262</v>
      </c>
      <c r="P116" s="162">
        <v>126960</v>
      </c>
    </row>
    <row r="117" spans="11:16" x14ac:dyDescent="0.2">
      <c r="K117" s="112" t="str">
        <f t="shared" si="1"/>
        <v>Continuing Senior Lecturer 1/9th (1643) - 13 - 2024-25</v>
      </c>
      <c r="L117" s="113" t="s">
        <v>171</v>
      </c>
      <c r="M117" s="114">
        <v>13</v>
      </c>
      <c r="N117" s="115" t="s">
        <v>194</v>
      </c>
      <c r="O117" s="47">
        <v>126960</v>
      </c>
      <c r="P117" s="162">
        <v>130769</v>
      </c>
    </row>
    <row r="118" spans="11:16" x14ac:dyDescent="0.2">
      <c r="K118" s="112" t="str">
        <f t="shared" si="1"/>
        <v>Continuing Senior Lecturer 1/9th (1643) - 14 - 2024-25</v>
      </c>
      <c r="L118" s="113" t="s">
        <v>171</v>
      </c>
      <c r="M118" s="114">
        <v>14</v>
      </c>
      <c r="N118" s="115" t="s">
        <v>194</v>
      </c>
      <c r="O118" s="47">
        <v>130768</v>
      </c>
      <c r="P118" s="162">
        <v>134692</v>
      </c>
    </row>
    <row r="119" spans="11:16" x14ac:dyDescent="0.2">
      <c r="K119" s="112" t="str">
        <f t="shared" si="1"/>
        <v>Continuing Senior Lecturer 1/9th (1643) - 15 - 2024-25</v>
      </c>
      <c r="L119" s="113" t="s">
        <v>171</v>
      </c>
      <c r="M119" s="114">
        <v>15</v>
      </c>
      <c r="N119" s="115" t="s">
        <v>194</v>
      </c>
      <c r="O119" s="47">
        <v>134692</v>
      </c>
      <c r="P119" s="162">
        <v>138733</v>
      </c>
    </row>
    <row r="120" spans="11:16" x14ac:dyDescent="0.2">
      <c r="K120" s="112" t="str">
        <f t="shared" si="1"/>
        <v>Continuing Senior Lecturer 1/9th (1643) - 16 - 2024-25</v>
      </c>
      <c r="L120" s="113" t="s">
        <v>171</v>
      </c>
      <c r="M120" s="114">
        <v>16</v>
      </c>
      <c r="N120" s="115" t="s">
        <v>194</v>
      </c>
      <c r="O120" s="47">
        <v>138733</v>
      </c>
      <c r="P120" s="162">
        <v>142895</v>
      </c>
    </row>
    <row r="121" spans="11:16" x14ac:dyDescent="0.2">
      <c r="K121" s="112" t="str">
        <f t="shared" si="1"/>
        <v>Continuing Senior Lecturer 1/9th (1643) - 17 - 2024-25</v>
      </c>
      <c r="L121" s="113" t="s">
        <v>171</v>
      </c>
      <c r="M121" s="114">
        <v>17</v>
      </c>
      <c r="N121" s="115" t="s">
        <v>194</v>
      </c>
      <c r="O121" s="47">
        <v>142894</v>
      </c>
      <c r="P121" s="162">
        <v>147181</v>
      </c>
    </row>
    <row r="122" spans="11:16" x14ac:dyDescent="0.2">
      <c r="K122" s="112" t="str">
        <f t="shared" si="1"/>
        <v>Continuing Senior Lecturer 1/9th (1643) - 18 - 2024-25</v>
      </c>
      <c r="L122" s="113" t="s">
        <v>171</v>
      </c>
      <c r="M122" s="114">
        <v>18</v>
      </c>
      <c r="N122" s="115" t="s">
        <v>194</v>
      </c>
      <c r="O122" s="47">
        <v>147181</v>
      </c>
      <c r="P122" s="162">
        <v>151597</v>
      </c>
    </row>
    <row r="123" spans="11:16" x14ac:dyDescent="0.2">
      <c r="K123" s="112" t="str">
        <f t="shared" si="1"/>
        <v>Continuing Senior Lecturer 1/9th (1643) - 19 - 2024-25</v>
      </c>
      <c r="L123" s="113" t="s">
        <v>171</v>
      </c>
      <c r="M123" s="114">
        <v>19</v>
      </c>
      <c r="N123" s="115" t="s">
        <v>194</v>
      </c>
      <c r="O123" s="47">
        <v>151597</v>
      </c>
      <c r="P123" s="162">
        <v>156145</v>
      </c>
    </row>
    <row r="124" spans="11:16" x14ac:dyDescent="0.2">
      <c r="K124" s="112" t="str">
        <f t="shared" si="1"/>
        <v>Continuing Senior Lecturer 1/9th (1643) - 20 - 2024-25</v>
      </c>
      <c r="L124" s="113" t="s">
        <v>171</v>
      </c>
      <c r="M124" s="114">
        <v>20</v>
      </c>
      <c r="N124" s="115" t="s">
        <v>194</v>
      </c>
      <c r="O124" s="47">
        <v>156145</v>
      </c>
      <c r="P124" s="162">
        <v>160830</v>
      </c>
    </row>
    <row r="125" spans="11:16" x14ac:dyDescent="0.2">
      <c r="K125" s="112" t="str">
        <f t="shared" si="1"/>
        <v>Continuing Senior Lecturer 1/9th (1643) - 21 - 2024-25</v>
      </c>
      <c r="L125" s="113" t="s">
        <v>171</v>
      </c>
      <c r="M125" s="114">
        <v>21</v>
      </c>
      <c r="N125" s="115" t="s">
        <v>194</v>
      </c>
      <c r="O125" s="47">
        <v>160829</v>
      </c>
      <c r="P125" s="162">
        <v>165654</v>
      </c>
    </row>
    <row r="126" spans="11:16" x14ac:dyDescent="0.2">
      <c r="K126" s="112" t="str">
        <f t="shared" si="1"/>
        <v>Continuing Senior Lecturer 1/9th (1643) - 22 - 2024-25</v>
      </c>
      <c r="L126" s="113" t="s">
        <v>171</v>
      </c>
      <c r="M126" s="114">
        <v>22</v>
      </c>
      <c r="N126" s="115" t="s">
        <v>194</v>
      </c>
      <c r="O126" s="47">
        <v>165654</v>
      </c>
      <c r="P126" s="162">
        <v>170624</v>
      </c>
    </row>
    <row r="127" spans="11:16" x14ac:dyDescent="0.2">
      <c r="K127" s="112" t="str">
        <f t="shared" si="1"/>
        <v>Continuing Senior Lecturer 1/9th (1643) - 23 - 2024-25</v>
      </c>
      <c r="L127" s="113" t="s">
        <v>171</v>
      </c>
      <c r="M127" s="114">
        <v>23</v>
      </c>
      <c r="N127" s="115" t="s">
        <v>194</v>
      </c>
      <c r="O127" s="47">
        <v>170623</v>
      </c>
      <c r="P127" s="162">
        <v>175742</v>
      </c>
    </row>
    <row r="128" spans="11:16" x14ac:dyDescent="0.2">
      <c r="K128" s="112" t="str">
        <f t="shared" si="1"/>
        <v>Continuing Senior Lecturer 1/9th (1643) - 24 - 2024-25</v>
      </c>
      <c r="L128" s="113" t="s">
        <v>171</v>
      </c>
      <c r="M128" s="114">
        <v>24</v>
      </c>
      <c r="N128" s="115" t="s">
        <v>194</v>
      </c>
      <c r="O128" s="47">
        <v>175742</v>
      </c>
      <c r="P128" s="162">
        <v>181015</v>
      </c>
    </row>
    <row r="129" spans="10:16" x14ac:dyDescent="0.2">
      <c r="K129" s="112" t="str">
        <f t="shared" si="1"/>
        <v>Continuing Senior Lecturer 1/9th (1643) - 25 - 2024-25</v>
      </c>
      <c r="L129" s="113" t="s">
        <v>171</v>
      </c>
      <c r="M129" s="114">
        <v>25</v>
      </c>
      <c r="N129" s="115" t="s">
        <v>194</v>
      </c>
      <c r="O129" s="47">
        <v>181015</v>
      </c>
      <c r="P129" s="162">
        <v>186446</v>
      </c>
    </row>
    <row r="130" spans="10:16" x14ac:dyDescent="0.2">
      <c r="K130" s="112" t="str">
        <f t="shared" si="1"/>
        <v>Continuing Senior Lecturer 1/9th (1643) - 26 - 2024-25</v>
      </c>
      <c r="L130" s="113" t="s">
        <v>171</v>
      </c>
      <c r="M130" s="114">
        <v>26</v>
      </c>
      <c r="N130" s="115" t="s">
        <v>194</v>
      </c>
      <c r="O130" s="47">
        <v>186446</v>
      </c>
      <c r="P130" s="162">
        <v>192040</v>
      </c>
    </row>
    <row r="131" spans="10:16" x14ac:dyDescent="0.2">
      <c r="K131" s="112" t="str">
        <f t="shared" si="1"/>
        <v>Continuing Senior Lecturer 1/9th (1643) - 27 - 2024-25</v>
      </c>
      <c r="L131" s="113" t="s">
        <v>171</v>
      </c>
      <c r="M131" s="114">
        <v>27</v>
      </c>
      <c r="N131" s="115" t="s">
        <v>194</v>
      </c>
      <c r="O131" s="152">
        <v>192039</v>
      </c>
      <c r="P131" s="162">
        <v>197801</v>
      </c>
    </row>
    <row r="132" spans="10:16" x14ac:dyDescent="0.2">
      <c r="K132" s="112" t="str">
        <f t="shared" ref="K132:K134" si="2">L132&amp;" - "&amp;M132&amp;" - "&amp;N132</f>
        <v>Continuing Senior Lecturer 1/9th (1643) - 28 - 2024-25</v>
      </c>
      <c r="L132" s="113" t="s">
        <v>171</v>
      </c>
      <c r="M132" s="114">
        <v>28</v>
      </c>
      <c r="N132" s="115" t="s">
        <v>194</v>
      </c>
      <c r="O132" s="152">
        <v>197800</v>
      </c>
      <c r="P132" s="162">
        <v>203734</v>
      </c>
    </row>
    <row r="133" spans="10:16" x14ac:dyDescent="0.2">
      <c r="K133" s="112" t="str">
        <f t="shared" si="2"/>
        <v>Continuing Senior Lecturer 1/9th (1643) - 29 - 2024-25</v>
      </c>
      <c r="L133" s="113" t="s">
        <v>171</v>
      </c>
      <c r="M133" s="114">
        <v>29</v>
      </c>
      <c r="N133" s="115" t="s">
        <v>194</v>
      </c>
      <c r="O133" s="152">
        <v>203733</v>
      </c>
      <c r="P133" s="162">
        <v>209845</v>
      </c>
    </row>
    <row r="134" spans="10:16" ht="16" thickBot="1" x14ac:dyDescent="0.25">
      <c r="K134" s="116" t="str">
        <f t="shared" si="2"/>
        <v>Continuing Senior Lecturer 1/9th (1643) - 30 - 2024-25</v>
      </c>
      <c r="L134" s="117" t="s">
        <v>171</v>
      </c>
      <c r="M134" s="118">
        <v>30</v>
      </c>
      <c r="N134" s="119" t="s">
        <v>194</v>
      </c>
      <c r="O134" s="152">
        <v>209844</v>
      </c>
      <c r="P134" s="163">
        <v>216140</v>
      </c>
    </row>
    <row r="135" spans="10:16" x14ac:dyDescent="0.2">
      <c r="J135" t="s">
        <v>197</v>
      </c>
      <c r="K135" s="120" t="str">
        <f>L135&amp;" - "&amp;M135&amp;" - "&amp;N135</f>
        <v>Continuing Lecturer (1631) - 1 - 2025-26</v>
      </c>
      <c r="L135" s="121" t="s">
        <v>168</v>
      </c>
      <c r="M135" s="122">
        <v>1</v>
      </c>
      <c r="N135" s="123" t="s">
        <v>197</v>
      </c>
      <c r="O135" s="47">
        <v>74576</v>
      </c>
    </row>
    <row r="136" spans="10:16" x14ac:dyDescent="0.2">
      <c r="K136" s="120" t="str">
        <f t="shared" ref="K136:K199" si="3">L136&amp;" - "&amp;M136&amp;" - "&amp;N136</f>
        <v>Continuing Lecturer (1631) - 2 - 2025-26</v>
      </c>
      <c r="L136" s="121" t="s">
        <v>168</v>
      </c>
      <c r="M136" s="122">
        <v>2</v>
      </c>
      <c r="N136" s="123" t="s">
        <v>197</v>
      </c>
      <c r="O136" s="47">
        <v>76814</v>
      </c>
    </row>
    <row r="137" spans="10:16" x14ac:dyDescent="0.2">
      <c r="K137" s="120" t="str">
        <f t="shared" si="3"/>
        <v>Continuing Lecturer (1631) - 3 - 2025-26</v>
      </c>
      <c r="L137" s="121" t="s">
        <v>168</v>
      </c>
      <c r="M137" s="122">
        <v>3</v>
      </c>
      <c r="N137" s="123" t="s">
        <v>197</v>
      </c>
      <c r="O137" s="47">
        <v>79118</v>
      </c>
    </row>
    <row r="138" spans="10:16" x14ac:dyDescent="0.2">
      <c r="K138" s="120" t="str">
        <f t="shared" si="3"/>
        <v>Continuing Lecturer (1631) - 4 - 2025-26</v>
      </c>
      <c r="L138" s="121" t="s">
        <v>168</v>
      </c>
      <c r="M138" s="122">
        <v>4</v>
      </c>
      <c r="N138" s="123" t="s">
        <v>197</v>
      </c>
      <c r="O138" s="47">
        <v>81491</v>
      </c>
    </row>
    <row r="139" spans="10:16" x14ac:dyDescent="0.2">
      <c r="K139" s="120" t="str">
        <f t="shared" si="3"/>
        <v>Continuing Lecturer (1631) - 5 - 2025-26</v>
      </c>
      <c r="L139" s="121" t="s">
        <v>168</v>
      </c>
      <c r="M139" s="122">
        <v>5</v>
      </c>
      <c r="N139" s="123" t="s">
        <v>197</v>
      </c>
      <c r="O139" s="47">
        <v>83935</v>
      </c>
    </row>
    <row r="140" spans="10:16" x14ac:dyDescent="0.2">
      <c r="K140" s="120" t="str">
        <f t="shared" si="3"/>
        <v>Continuing Lecturer (1631) - 6 - 2025-26</v>
      </c>
      <c r="L140" s="121" t="s">
        <v>168</v>
      </c>
      <c r="M140" s="122">
        <v>6</v>
      </c>
      <c r="N140" s="123" t="s">
        <v>197</v>
      </c>
      <c r="O140" s="47">
        <v>86453</v>
      </c>
    </row>
    <row r="141" spans="10:16" x14ac:dyDescent="0.2">
      <c r="K141" s="120" t="str">
        <f t="shared" si="3"/>
        <v>Continuing Lecturer (1631) - 7 - 2025-26</v>
      </c>
      <c r="L141" s="121" t="s">
        <v>168</v>
      </c>
      <c r="M141" s="122">
        <v>7</v>
      </c>
      <c r="N141" s="123" t="s">
        <v>197</v>
      </c>
      <c r="O141" s="47">
        <v>89047</v>
      </c>
    </row>
    <row r="142" spans="10:16" x14ac:dyDescent="0.2">
      <c r="K142" s="120" t="str">
        <f t="shared" si="3"/>
        <v>Continuing Lecturer (1631) - 8 - 2025-26</v>
      </c>
      <c r="L142" s="121" t="s">
        <v>168</v>
      </c>
      <c r="M142" s="122">
        <v>8</v>
      </c>
      <c r="N142" s="123" t="s">
        <v>197</v>
      </c>
      <c r="O142" s="47">
        <v>91718</v>
      </c>
    </row>
    <row r="143" spans="10:16" x14ac:dyDescent="0.2">
      <c r="K143" s="120" t="str">
        <f t="shared" si="3"/>
        <v>Continuing Lecturer (1631) - 9 - 2025-26</v>
      </c>
      <c r="L143" s="121" t="s">
        <v>168</v>
      </c>
      <c r="M143" s="122">
        <v>9</v>
      </c>
      <c r="N143" s="123" t="s">
        <v>197</v>
      </c>
      <c r="O143" s="47">
        <v>94470</v>
      </c>
    </row>
    <row r="144" spans="10:16" x14ac:dyDescent="0.2">
      <c r="K144" s="120" t="str">
        <f t="shared" si="3"/>
        <v>Continuing Lecturer (1631) - 10 - 2025-26</v>
      </c>
      <c r="L144" s="121" t="s">
        <v>168</v>
      </c>
      <c r="M144" s="122">
        <v>10</v>
      </c>
      <c r="N144" s="123" t="s">
        <v>197</v>
      </c>
      <c r="O144" s="47">
        <v>97304</v>
      </c>
    </row>
    <row r="145" spans="11:15" x14ac:dyDescent="0.2">
      <c r="K145" s="120" t="str">
        <f t="shared" si="3"/>
        <v>Continuing Lecturer (1631) - 11 - 2025-26</v>
      </c>
      <c r="L145" s="121" t="s">
        <v>168</v>
      </c>
      <c r="M145" s="122">
        <v>11</v>
      </c>
      <c r="N145" s="123" t="s">
        <v>197</v>
      </c>
      <c r="O145" s="47">
        <v>100224</v>
      </c>
    </row>
    <row r="146" spans="11:15" x14ac:dyDescent="0.2">
      <c r="K146" s="120" t="str">
        <f t="shared" si="3"/>
        <v>Continuing Lecturer (1631) - 12 - 2025-26</v>
      </c>
      <c r="L146" s="121" t="s">
        <v>168</v>
      </c>
      <c r="M146" s="122">
        <v>12</v>
      </c>
      <c r="N146" s="123" t="s">
        <v>197</v>
      </c>
      <c r="O146" s="47">
        <v>103230</v>
      </c>
    </row>
    <row r="147" spans="11:15" x14ac:dyDescent="0.2">
      <c r="K147" s="120" t="str">
        <f t="shared" si="3"/>
        <v>Continuing Lecturer (1631) - 13 - 2025-26</v>
      </c>
      <c r="L147" s="121" t="s">
        <v>168</v>
      </c>
      <c r="M147" s="122">
        <v>13</v>
      </c>
      <c r="N147" s="123" t="s">
        <v>197</v>
      </c>
      <c r="O147" s="47">
        <v>106326</v>
      </c>
    </row>
    <row r="148" spans="11:15" x14ac:dyDescent="0.2">
      <c r="K148" s="120" t="str">
        <f t="shared" si="3"/>
        <v>Continuing Lecturer (1631) - 14 - 2025-26</v>
      </c>
      <c r="L148" s="121" t="s">
        <v>168</v>
      </c>
      <c r="M148" s="122">
        <v>14</v>
      </c>
      <c r="N148" s="123" t="s">
        <v>197</v>
      </c>
      <c r="O148" s="47">
        <v>109516</v>
      </c>
    </row>
    <row r="149" spans="11:15" x14ac:dyDescent="0.2">
      <c r="K149" s="120" t="str">
        <f t="shared" si="3"/>
        <v>Continuing Lecturer (1631) - 15 - 2025-26</v>
      </c>
      <c r="L149" s="121" t="s">
        <v>168</v>
      </c>
      <c r="M149" s="122">
        <v>15</v>
      </c>
      <c r="N149" s="123" t="s">
        <v>197</v>
      </c>
      <c r="O149" s="47">
        <v>112802</v>
      </c>
    </row>
    <row r="150" spans="11:15" x14ac:dyDescent="0.2">
      <c r="K150" s="120" t="str">
        <f t="shared" si="3"/>
        <v>Continuing Lecturer (1631) - 16 - 2025-26</v>
      </c>
      <c r="L150" s="121" t="s">
        <v>168</v>
      </c>
      <c r="M150" s="122">
        <v>16</v>
      </c>
      <c r="N150" s="123" t="s">
        <v>197</v>
      </c>
      <c r="O150" s="47">
        <v>116187</v>
      </c>
    </row>
    <row r="151" spans="11:15" x14ac:dyDescent="0.2">
      <c r="K151" s="120" t="str">
        <f t="shared" si="3"/>
        <v>Continuing Lecturer (1631) - 17 - 2025-26</v>
      </c>
      <c r="L151" s="121" t="s">
        <v>168</v>
      </c>
      <c r="M151" s="122">
        <v>17</v>
      </c>
      <c r="N151" s="123" t="s">
        <v>197</v>
      </c>
      <c r="O151" s="47">
        <v>119672</v>
      </c>
    </row>
    <row r="152" spans="11:15" x14ac:dyDescent="0.2">
      <c r="K152" s="120" t="str">
        <f t="shared" si="3"/>
        <v>Continuing Lecturer (1631) - 18 - 2025-26</v>
      </c>
      <c r="L152" s="121" t="s">
        <v>168</v>
      </c>
      <c r="M152" s="122">
        <v>18</v>
      </c>
      <c r="N152" s="123" t="s">
        <v>197</v>
      </c>
      <c r="O152" s="47">
        <v>123262</v>
      </c>
    </row>
    <row r="153" spans="11:15" x14ac:dyDescent="0.2">
      <c r="K153" s="120" t="str">
        <f t="shared" si="3"/>
        <v>Continuing Lecturer (1631) - 19 - 2025-26</v>
      </c>
      <c r="L153" s="121" t="s">
        <v>168</v>
      </c>
      <c r="M153" s="122">
        <v>19</v>
      </c>
      <c r="N153" s="123" t="s">
        <v>197</v>
      </c>
      <c r="O153" s="47">
        <v>126960</v>
      </c>
    </row>
    <row r="154" spans="11:15" x14ac:dyDescent="0.2">
      <c r="K154" s="120" t="str">
        <f t="shared" si="3"/>
        <v>Continuing Lecturer (1631) - 20 - 2025-26</v>
      </c>
      <c r="L154" s="121" t="s">
        <v>168</v>
      </c>
      <c r="M154" s="122">
        <v>20</v>
      </c>
      <c r="N154" s="123" t="s">
        <v>197</v>
      </c>
      <c r="O154" s="47">
        <v>130768</v>
      </c>
    </row>
    <row r="155" spans="11:15" x14ac:dyDescent="0.2">
      <c r="K155" s="120" t="str">
        <f t="shared" si="3"/>
        <v>Continuing Lecturer (1631) - 21 - 2025-26</v>
      </c>
      <c r="L155" s="121" t="s">
        <v>168</v>
      </c>
      <c r="M155" s="122">
        <v>21</v>
      </c>
      <c r="N155" s="123" t="s">
        <v>197</v>
      </c>
      <c r="O155" s="47">
        <v>134692</v>
      </c>
    </row>
    <row r="156" spans="11:15" x14ac:dyDescent="0.2">
      <c r="K156" s="120" t="str">
        <f t="shared" si="3"/>
        <v>Continuing Lecturer (1631) - 22 - 2025-26</v>
      </c>
      <c r="L156" s="121" t="s">
        <v>168</v>
      </c>
      <c r="M156" s="122">
        <v>22</v>
      </c>
      <c r="N156" s="123" t="s">
        <v>197</v>
      </c>
      <c r="O156" s="47">
        <v>138733</v>
      </c>
    </row>
    <row r="157" spans="11:15" x14ac:dyDescent="0.2">
      <c r="K157" s="120" t="str">
        <f t="shared" si="3"/>
        <v>Continuing Lecturer (1631) - 23 - 2025-26</v>
      </c>
      <c r="L157" s="121" t="s">
        <v>168</v>
      </c>
      <c r="M157" s="122">
        <v>23</v>
      </c>
      <c r="N157" s="123" t="s">
        <v>197</v>
      </c>
      <c r="O157" s="47">
        <v>142894</v>
      </c>
    </row>
    <row r="158" spans="11:15" x14ac:dyDescent="0.2">
      <c r="K158" s="120" t="str">
        <f t="shared" si="3"/>
        <v>Continuing Lecturer (1631) - 24 - 2025-26</v>
      </c>
      <c r="L158" s="121" t="s">
        <v>168</v>
      </c>
      <c r="M158" s="122">
        <v>24</v>
      </c>
      <c r="N158" s="123" t="s">
        <v>197</v>
      </c>
      <c r="O158" s="47">
        <v>147181</v>
      </c>
    </row>
    <row r="159" spans="11:15" x14ac:dyDescent="0.2">
      <c r="K159" s="120" t="str">
        <f t="shared" si="3"/>
        <v>Continuing Lecturer (1631) - 25 - 2025-26</v>
      </c>
      <c r="L159" s="121" t="s">
        <v>168</v>
      </c>
      <c r="M159" s="122">
        <v>25</v>
      </c>
      <c r="N159" s="123" t="s">
        <v>197</v>
      </c>
      <c r="O159" s="47">
        <v>151597</v>
      </c>
    </row>
    <row r="160" spans="11:15" x14ac:dyDescent="0.2">
      <c r="K160" s="120" t="str">
        <f t="shared" si="3"/>
        <v>Continuing Lecturer (1631) - 26 - 2025-26</v>
      </c>
      <c r="L160" s="121" t="s">
        <v>168</v>
      </c>
      <c r="M160" s="122">
        <v>26</v>
      </c>
      <c r="N160" s="123" t="s">
        <v>197</v>
      </c>
      <c r="O160" s="47">
        <v>156145</v>
      </c>
    </row>
    <row r="161" spans="11:15" x14ac:dyDescent="0.2">
      <c r="K161" s="120" t="str">
        <f t="shared" si="3"/>
        <v>Continuing Lecturer (1631) - 27 - 2025-26</v>
      </c>
      <c r="L161" s="121" t="s">
        <v>168</v>
      </c>
      <c r="M161" s="122">
        <v>27</v>
      </c>
      <c r="N161" s="123" t="s">
        <v>197</v>
      </c>
      <c r="O161" s="47">
        <v>160829</v>
      </c>
    </row>
    <row r="162" spans="11:15" x14ac:dyDescent="0.2">
      <c r="K162" s="120" t="str">
        <f t="shared" si="3"/>
        <v>Continuing Lecturer (1631) - 28 - 2025-26</v>
      </c>
      <c r="L162" s="121" t="s">
        <v>168</v>
      </c>
      <c r="M162" s="122">
        <v>28</v>
      </c>
      <c r="N162" s="123" t="s">
        <v>197</v>
      </c>
      <c r="O162" s="47">
        <v>165654</v>
      </c>
    </row>
    <row r="163" spans="11:15" x14ac:dyDescent="0.2">
      <c r="K163" s="120" t="str">
        <f t="shared" si="3"/>
        <v>Continuing Lecturer (1631) - 29 - 2025-26</v>
      </c>
      <c r="L163" s="121" t="s">
        <v>168</v>
      </c>
      <c r="M163" s="122">
        <v>29</v>
      </c>
      <c r="N163" s="123" t="s">
        <v>197</v>
      </c>
      <c r="O163" s="47">
        <v>170623</v>
      </c>
    </row>
    <row r="164" spans="11:15" x14ac:dyDescent="0.2">
      <c r="K164" s="120" t="str">
        <f t="shared" si="3"/>
        <v>Continuing Lecturer (1631) - 30 - 2025-26</v>
      </c>
      <c r="L164" s="121" t="s">
        <v>168</v>
      </c>
      <c r="M164" s="122">
        <v>30</v>
      </c>
      <c r="N164" s="123" t="s">
        <v>197</v>
      </c>
      <c r="O164" s="47">
        <v>175742</v>
      </c>
    </row>
    <row r="165" spans="11:15" x14ac:dyDescent="0.2">
      <c r="K165" s="120" t="str">
        <f t="shared" si="3"/>
        <v>Continuing Lecturer (1631) - 31 - 2025-26</v>
      </c>
      <c r="L165" s="121" t="s">
        <v>168</v>
      </c>
      <c r="M165" s="122">
        <v>31</v>
      </c>
      <c r="N165" s="123" t="s">
        <v>197</v>
      </c>
      <c r="O165" s="47">
        <v>181015</v>
      </c>
    </row>
    <row r="166" spans="11:15" x14ac:dyDescent="0.2">
      <c r="K166" s="120" t="str">
        <f t="shared" si="3"/>
        <v>Continuing Lecturer (1631) - 32 - 2025-26</v>
      </c>
      <c r="L166" s="121" t="s">
        <v>168</v>
      </c>
      <c r="M166" s="122">
        <v>32</v>
      </c>
      <c r="N166" s="123" t="s">
        <v>197</v>
      </c>
      <c r="O166" s="47">
        <v>186446</v>
      </c>
    </row>
    <row r="167" spans="11:15" x14ac:dyDescent="0.2">
      <c r="K167" s="120" t="str">
        <f t="shared" si="3"/>
        <v>Continuing Lecturer (1631) - 33 - 2025-26</v>
      </c>
      <c r="L167" s="121" t="s">
        <v>168</v>
      </c>
      <c r="M167" s="122">
        <v>33</v>
      </c>
      <c r="N167" s="123" t="s">
        <v>197</v>
      </c>
      <c r="O167" s="152">
        <v>192039</v>
      </c>
    </row>
    <row r="168" spans="11:15" x14ac:dyDescent="0.2">
      <c r="K168" s="120" t="str">
        <f t="shared" si="3"/>
        <v>Continuing Lecturer (1631) - 34 - 2025-26</v>
      </c>
      <c r="L168" s="121" t="s">
        <v>168</v>
      </c>
      <c r="M168" s="122">
        <v>34</v>
      </c>
      <c r="N168" s="123" t="s">
        <v>197</v>
      </c>
      <c r="O168" s="152">
        <v>197800</v>
      </c>
    </row>
    <row r="169" spans="11:15" x14ac:dyDescent="0.2">
      <c r="K169" s="120" t="str">
        <f t="shared" si="3"/>
        <v>Continuing Lecturer (1631) - 35 - 2025-26</v>
      </c>
      <c r="L169" s="121" t="s">
        <v>168</v>
      </c>
      <c r="M169" s="122">
        <v>35</v>
      </c>
      <c r="N169" s="123" t="s">
        <v>197</v>
      </c>
      <c r="O169" s="152">
        <v>203733</v>
      </c>
    </row>
    <row r="170" spans="11:15" ht="16" thickBot="1" x14ac:dyDescent="0.25">
      <c r="K170" s="124" t="str">
        <f t="shared" si="3"/>
        <v>Continuing Lecturer (1631) - 36 - 2025-26</v>
      </c>
      <c r="L170" s="125" t="s">
        <v>168</v>
      </c>
      <c r="M170" s="126">
        <v>36</v>
      </c>
      <c r="N170" s="147" t="s">
        <v>197</v>
      </c>
      <c r="O170" s="152">
        <v>209844</v>
      </c>
    </row>
    <row r="171" spans="11:15" x14ac:dyDescent="0.2">
      <c r="K171" s="120" t="str">
        <f t="shared" si="3"/>
        <v>Continuing Lecturer 1/9th (1633) - 1 - 2025-26</v>
      </c>
      <c r="L171" s="121" t="s">
        <v>169</v>
      </c>
      <c r="M171" s="122">
        <v>1</v>
      </c>
      <c r="N171" s="123" t="s">
        <v>197</v>
      </c>
      <c r="O171" s="47">
        <v>74576</v>
      </c>
    </row>
    <row r="172" spans="11:15" x14ac:dyDescent="0.2">
      <c r="K172" s="120" t="str">
        <f t="shared" si="3"/>
        <v>Continuing Lecturer 1/9th (1633) - 2 - 2025-26</v>
      </c>
      <c r="L172" s="121" t="s">
        <v>169</v>
      </c>
      <c r="M172" s="122">
        <v>2</v>
      </c>
      <c r="N172" s="123" t="s">
        <v>197</v>
      </c>
      <c r="O172" s="47">
        <v>76814</v>
      </c>
    </row>
    <row r="173" spans="11:15" x14ac:dyDescent="0.2">
      <c r="K173" s="120" t="str">
        <f t="shared" si="3"/>
        <v>Continuing Lecturer 1/9th (1633) - 3 - 2025-26</v>
      </c>
      <c r="L173" s="121" t="s">
        <v>169</v>
      </c>
      <c r="M173" s="122">
        <v>3</v>
      </c>
      <c r="N173" s="123" t="s">
        <v>197</v>
      </c>
      <c r="O173" s="47">
        <v>79118</v>
      </c>
    </row>
    <row r="174" spans="11:15" x14ac:dyDescent="0.2">
      <c r="K174" s="120" t="str">
        <f t="shared" si="3"/>
        <v>Continuing Lecturer 1/9th (1633) - 4 - 2025-26</v>
      </c>
      <c r="L174" s="121" t="s">
        <v>169</v>
      </c>
      <c r="M174" s="122">
        <v>4</v>
      </c>
      <c r="N174" s="123" t="s">
        <v>197</v>
      </c>
      <c r="O174" s="47">
        <v>81491</v>
      </c>
    </row>
    <row r="175" spans="11:15" x14ac:dyDescent="0.2">
      <c r="K175" s="120" t="str">
        <f t="shared" si="3"/>
        <v>Continuing Lecturer 1/9th (1633) - 5 - 2025-26</v>
      </c>
      <c r="L175" s="121" t="s">
        <v>169</v>
      </c>
      <c r="M175" s="122">
        <v>5</v>
      </c>
      <c r="N175" s="123" t="s">
        <v>197</v>
      </c>
      <c r="O175" s="47">
        <v>83935</v>
      </c>
    </row>
    <row r="176" spans="11:15" x14ac:dyDescent="0.2">
      <c r="K176" s="120" t="str">
        <f t="shared" si="3"/>
        <v>Continuing Lecturer 1/9th (1633) - 6 - 2025-26</v>
      </c>
      <c r="L176" s="121" t="s">
        <v>169</v>
      </c>
      <c r="M176" s="122">
        <v>6</v>
      </c>
      <c r="N176" s="123" t="s">
        <v>197</v>
      </c>
      <c r="O176" s="47">
        <v>86453</v>
      </c>
    </row>
    <row r="177" spans="11:15" x14ac:dyDescent="0.2">
      <c r="K177" s="120" t="str">
        <f t="shared" si="3"/>
        <v>Continuing Lecturer 1/9th (1633) - 7 - 2025-26</v>
      </c>
      <c r="L177" s="121" t="s">
        <v>169</v>
      </c>
      <c r="M177" s="122">
        <v>7</v>
      </c>
      <c r="N177" s="123" t="s">
        <v>197</v>
      </c>
      <c r="O177" s="47">
        <v>89047</v>
      </c>
    </row>
    <row r="178" spans="11:15" x14ac:dyDescent="0.2">
      <c r="K178" s="120" t="str">
        <f t="shared" si="3"/>
        <v>Continuing Lecturer 1/9th (1633) - 8 - 2025-26</v>
      </c>
      <c r="L178" s="121" t="s">
        <v>169</v>
      </c>
      <c r="M178" s="122">
        <v>8</v>
      </c>
      <c r="N178" s="123" t="s">
        <v>197</v>
      </c>
      <c r="O178" s="47">
        <v>91718</v>
      </c>
    </row>
    <row r="179" spans="11:15" x14ac:dyDescent="0.2">
      <c r="K179" s="120" t="str">
        <f t="shared" si="3"/>
        <v>Continuing Lecturer 1/9th (1633) - 9 - 2025-26</v>
      </c>
      <c r="L179" s="121" t="s">
        <v>169</v>
      </c>
      <c r="M179" s="122">
        <v>9</v>
      </c>
      <c r="N179" s="123" t="s">
        <v>197</v>
      </c>
      <c r="O179" s="47">
        <v>94470</v>
      </c>
    </row>
    <row r="180" spans="11:15" x14ac:dyDescent="0.2">
      <c r="K180" s="120" t="str">
        <f t="shared" si="3"/>
        <v>Continuing Lecturer 1/9th (1633) - 10 - 2025-26</v>
      </c>
      <c r="L180" s="121" t="s">
        <v>169</v>
      </c>
      <c r="M180" s="122">
        <v>10</v>
      </c>
      <c r="N180" s="123" t="s">
        <v>197</v>
      </c>
      <c r="O180" s="47">
        <v>97304</v>
      </c>
    </row>
    <row r="181" spans="11:15" x14ac:dyDescent="0.2">
      <c r="K181" s="120" t="str">
        <f t="shared" si="3"/>
        <v>Continuing Lecturer 1/9th (1633) - 11 - 2025-26</v>
      </c>
      <c r="L181" s="121" t="s">
        <v>169</v>
      </c>
      <c r="M181" s="122">
        <v>11</v>
      </c>
      <c r="N181" s="123" t="s">
        <v>197</v>
      </c>
      <c r="O181" s="47">
        <v>100224</v>
      </c>
    </row>
    <row r="182" spans="11:15" x14ac:dyDescent="0.2">
      <c r="K182" s="120" t="str">
        <f t="shared" si="3"/>
        <v>Continuing Lecturer 1/9th (1633) - 12 - 2025-26</v>
      </c>
      <c r="L182" s="121" t="s">
        <v>169</v>
      </c>
      <c r="M182" s="122">
        <v>12</v>
      </c>
      <c r="N182" s="123" t="s">
        <v>197</v>
      </c>
      <c r="O182" s="47">
        <v>103230</v>
      </c>
    </row>
    <row r="183" spans="11:15" x14ac:dyDescent="0.2">
      <c r="K183" s="120" t="str">
        <f t="shared" si="3"/>
        <v>Continuing Lecturer 1/9th (1633) - 13 - 2025-26</v>
      </c>
      <c r="L183" s="121" t="s">
        <v>169</v>
      </c>
      <c r="M183" s="122">
        <v>13</v>
      </c>
      <c r="N183" s="123" t="s">
        <v>197</v>
      </c>
      <c r="O183" s="47">
        <v>106326</v>
      </c>
    </row>
    <row r="184" spans="11:15" x14ac:dyDescent="0.2">
      <c r="K184" s="120" t="str">
        <f t="shared" si="3"/>
        <v>Continuing Lecturer 1/9th (1633) - 14 - 2025-26</v>
      </c>
      <c r="L184" s="121" t="s">
        <v>169</v>
      </c>
      <c r="M184" s="122">
        <v>14</v>
      </c>
      <c r="N184" s="123" t="s">
        <v>197</v>
      </c>
      <c r="O184" s="47">
        <v>109516</v>
      </c>
    </row>
    <row r="185" spans="11:15" x14ac:dyDescent="0.2">
      <c r="K185" s="120" t="str">
        <f t="shared" si="3"/>
        <v>Continuing Lecturer 1/9th (1633) - 15 - 2025-26</v>
      </c>
      <c r="L185" s="121" t="s">
        <v>169</v>
      </c>
      <c r="M185" s="122">
        <v>15</v>
      </c>
      <c r="N185" s="123" t="s">
        <v>197</v>
      </c>
      <c r="O185" s="47">
        <v>112802</v>
      </c>
    </row>
    <row r="186" spans="11:15" x14ac:dyDescent="0.2">
      <c r="K186" s="120" t="str">
        <f t="shared" si="3"/>
        <v>Continuing Lecturer 1/9th (1633) - 16 - 2025-26</v>
      </c>
      <c r="L186" s="121" t="s">
        <v>169</v>
      </c>
      <c r="M186" s="122">
        <v>16</v>
      </c>
      <c r="N186" s="123" t="s">
        <v>197</v>
      </c>
      <c r="O186" s="47">
        <v>116187</v>
      </c>
    </row>
    <row r="187" spans="11:15" x14ac:dyDescent="0.2">
      <c r="K187" s="120" t="str">
        <f t="shared" si="3"/>
        <v>Continuing Lecturer 1/9th (1633) - 17 - 2025-26</v>
      </c>
      <c r="L187" s="121" t="s">
        <v>169</v>
      </c>
      <c r="M187" s="122">
        <v>17</v>
      </c>
      <c r="N187" s="123" t="s">
        <v>197</v>
      </c>
      <c r="O187" s="47">
        <v>119672</v>
      </c>
    </row>
    <row r="188" spans="11:15" x14ac:dyDescent="0.2">
      <c r="K188" s="120" t="str">
        <f t="shared" si="3"/>
        <v>Continuing Lecturer 1/9th (1633) - 18 - 2025-26</v>
      </c>
      <c r="L188" s="121" t="s">
        <v>169</v>
      </c>
      <c r="M188" s="122">
        <v>18</v>
      </c>
      <c r="N188" s="123" t="s">
        <v>197</v>
      </c>
      <c r="O188" s="47">
        <v>123262</v>
      </c>
    </row>
    <row r="189" spans="11:15" x14ac:dyDescent="0.2">
      <c r="K189" s="120" t="str">
        <f t="shared" si="3"/>
        <v>Continuing Lecturer 1/9th (1633) - 19 - 2025-26</v>
      </c>
      <c r="L189" s="121" t="s">
        <v>169</v>
      </c>
      <c r="M189" s="122">
        <v>19</v>
      </c>
      <c r="N189" s="123" t="s">
        <v>197</v>
      </c>
      <c r="O189" s="47">
        <v>126960</v>
      </c>
    </row>
    <row r="190" spans="11:15" x14ac:dyDescent="0.2">
      <c r="K190" s="120" t="str">
        <f t="shared" si="3"/>
        <v>Continuing Lecturer 1/9th (1633) - 20 - 2025-26</v>
      </c>
      <c r="L190" s="121" t="s">
        <v>169</v>
      </c>
      <c r="M190" s="122">
        <v>20</v>
      </c>
      <c r="N190" s="123" t="s">
        <v>197</v>
      </c>
      <c r="O190" s="47">
        <v>130768</v>
      </c>
    </row>
    <row r="191" spans="11:15" x14ac:dyDescent="0.2">
      <c r="K191" s="120" t="str">
        <f t="shared" si="3"/>
        <v>Continuing Lecturer 1/9th (1633) - 21 - 2025-26</v>
      </c>
      <c r="L191" s="121" t="s">
        <v>169</v>
      </c>
      <c r="M191" s="122">
        <v>21</v>
      </c>
      <c r="N191" s="123" t="s">
        <v>197</v>
      </c>
      <c r="O191" s="47">
        <v>134692</v>
      </c>
    </row>
    <row r="192" spans="11:15" x14ac:dyDescent="0.2">
      <c r="K192" s="120" t="str">
        <f t="shared" si="3"/>
        <v>Continuing Lecturer 1/9th (1633) - 22 - 2025-26</v>
      </c>
      <c r="L192" s="121" t="s">
        <v>169</v>
      </c>
      <c r="M192" s="122">
        <v>22</v>
      </c>
      <c r="N192" s="123" t="s">
        <v>197</v>
      </c>
      <c r="O192" s="47">
        <v>138733</v>
      </c>
    </row>
    <row r="193" spans="11:15" x14ac:dyDescent="0.2">
      <c r="K193" s="120" t="str">
        <f t="shared" si="3"/>
        <v>Continuing Lecturer 1/9th (1633) - 23 - 2025-26</v>
      </c>
      <c r="L193" s="121" t="s">
        <v>169</v>
      </c>
      <c r="M193" s="122">
        <v>23</v>
      </c>
      <c r="N193" s="123" t="s">
        <v>197</v>
      </c>
      <c r="O193" s="47">
        <v>142894</v>
      </c>
    </row>
    <row r="194" spans="11:15" x14ac:dyDescent="0.2">
      <c r="K194" s="120" t="str">
        <f t="shared" si="3"/>
        <v>Continuing Lecturer 1/9th (1633) - 24 - 2025-26</v>
      </c>
      <c r="L194" s="121" t="s">
        <v>169</v>
      </c>
      <c r="M194" s="122">
        <v>24</v>
      </c>
      <c r="N194" s="123" t="s">
        <v>197</v>
      </c>
      <c r="O194" s="47">
        <v>147181</v>
      </c>
    </row>
    <row r="195" spans="11:15" x14ac:dyDescent="0.2">
      <c r="K195" s="120" t="str">
        <f t="shared" si="3"/>
        <v>Continuing Lecturer 1/9th (1633) - 25 - 2025-26</v>
      </c>
      <c r="L195" s="121" t="s">
        <v>169</v>
      </c>
      <c r="M195" s="122">
        <v>25</v>
      </c>
      <c r="N195" s="123" t="s">
        <v>197</v>
      </c>
      <c r="O195" s="47">
        <v>151597</v>
      </c>
    </row>
    <row r="196" spans="11:15" x14ac:dyDescent="0.2">
      <c r="K196" s="120" t="str">
        <f t="shared" si="3"/>
        <v>Continuing Lecturer 1/9th (1633) - 26 - 2025-26</v>
      </c>
      <c r="L196" s="121" t="s">
        <v>169</v>
      </c>
      <c r="M196" s="122">
        <v>26</v>
      </c>
      <c r="N196" s="123" t="s">
        <v>197</v>
      </c>
      <c r="O196" s="47">
        <v>156145</v>
      </c>
    </row>
    <row r="197" spans="11:15" x14ac:dyDescent="0.2">
      <c r="K197" s="120" t="str">
        <f t="shared" si="3"/>
        <v>Continuing Lecturer 1/9th (1633) - 27 - 2025-26</v>
      </c>
      <c r="L197" s="121" t="s">
        <v>169</v>
      </c>
      <c r="M197" s="122">
        <v>27</v>
      </c>
      <c r="N197" s="123" t="s">
        <v>197</v>
      </c>
      <c r="O197" s="47">
        <v>160829</v>
      </c>
    </row>
    <row r="198" spans="11:15" x14ac:dyDescent="0.2">
      <c r="K198" s="120" t="str">
        <f t="shared" si="3"/>
        <v>Continuing Lecturer 1/9th (1633) - 28 - 2025-26</v>
      </c>
      <c r="L198" s="121" t="s">
        <v>169</v>
      </c>
      <c r="M198" s="122">
        <v>28</v>
      </c>
      <c r="N198" s="123" t="s">
        <v>197</v>
      </c>
      <c r="O198" s="47">
        <v>165654</v>
      </c>
    </row>
    <row r="199" spans="11:15" x14ac:dyDescent="0.2">
      <c r="K199" s="120" t="str">
        <f t="shared" si="3"/>
        <v>Continuing Lecturer 1/9th (1633) - 29 - 2025-26</v>
      </c>
      <c r="L199" s="121" t="s">
        <v>169</v>
      </c>
      <c r="M199" s="122">
        <v>29</v>
      </c>
      <c r="N199" s="123" t="s">
        <v>197</v>
      </c>
      <c r="O199" s="47">
        <v>170623</v>
      </c>
    </row>
    <row r="200" spans="11:15" x14ac:dyDescent="0.2">
      <c r="K200" s="120" t="str">
        <f t="shared" ref="K200:K263" si="4">L200&amp;" - "&amp;M200&amp;" - "&amp;N200</f>
        <v>Continuing Lecturer 1/9th (1633) - 30 - 2025-26</v>
      </c>
      <c r="L200" s="121" t="s">
        <v>169</v>
      </c>
      <c r="M200" s="122">
        <v>30</v>
      </c>
      <c r="N200" s="123" t="s">
        <v>197</v>
      </c>
      <c r="O200" s="47">
        <v>175742</v>
      </c>
    </row>
    <row r="201" spans="11:15" x14ac:dyDescent="0.2">
      <c r="K201" s="120" t="str">
        <f t="shared" si="4"/>
        <v>Continuing Lecturer 1/9th (1633) - 31 - 2025-26</v>
      </c>
      <c r="L201" s="121" t="s">
        <v>169</v>
      </c>
      <c r="M201" s="122">
        <v>31</v>
      </c>
      <c r="N201" s="123" t="s">
        <v>197</v>
      </c>
      <c r="O201" s="47">
        <v>181015</v>
      </c>
    </row>
    <row r="202" spans="11:15" x14ac:dyDescent="0.2">
      <c r="K202" s="120" t="str">
        <f t="shared" si="4"/>
        <v>Continuing Lecturer 1/9th (1633) - 32 - 2025-26</v>
      </c>
      <c r="L202" s="121" t="s">
        <v>169</v>
      </c>
      <c r="M202" s="122">
        <v>32</v>
      </c>
      <c r="N202" s="123" t="s">
        <v>197</v>
      </c>
      <c r="O202" s="47">
        <v>186446</v>
      </c>
    </row>
    <row r="203" spans="11:15" x14ac:dyDescent="0.2">
      <c r="K203" s="120" t="str">
        <f t="shared" si="4"/>
        <v>Continuing Lecturer 1/9th (1633) - 33 - 2025-26</v>
      </c>
      <c r="L203" s="121" t="s">
        <v>169</v>
      </c>
      <c r="M203" s="122">
        <v>33</v>
      </c>
      <c r="N203" s="123" t="s">
        <v>197</v>
      </c>
      <c r="O203" s="152">
        <v>192039</v>
      </c>
    </row>
    <row r="204" spans="11:15" x14ac:dyDescent="0.2">
      <c r="K204" s="120" t="str">
        <f t="shared" si="4"/>
        <v>Continuing Lecturer 1/9th (1633) - 34 - 2025-26</v>
      </c>
      <c r="L204" s="121" t="s">
        <v>169</v>
      </c>
      <c r="M204" s="122">
        <v>34</v>
      </c>
      <c r="N204" s="123" t="s">
        <v>197</v>
      </c>
      <c r="O204" s="152">
        <v>197800</v>
      </c>
    </row>
    <row r="205" spans="11:15" x14ac:dyDescent="0.2">
      <c r="K205" s="120" t="str">
        <f t="shared" si="4"/>
        <v>Continuing Lecturer 1/9th (1633) - 35 - 2025-26</v>
      </c>
      <c r="L205" s="121" t="s">
        <v>169</v>
      </c>
      <c r="M205" s="122">
        <v>35</v>
      </c>
      <c r="N205" s="123" t="s">
        <v>197</v>
      </c>
      <c r="O205" s="152">
        <v>203733</v>
      </c>
    </row>
    <row r="206" spans="11:15" ht="16" thickBot="1" x14ac:dyDescent="0.25">
      <c r="K206" s="124" t="str">
        <f t="shared" si="4"/>
        <v>Continuing Lecturer 1/9th (1633) - 36 - 2025-26</v>
      </c>
      <c r="L206" s="125" t="s">
        <v>169</v>
      </c>
      <c r="M206" s="126">
        <v>36</v>
      </c>
      <c r="N206" s="147" t="s">
        <v>197</v>
      </c>
      <c r="O206" s="152">
        <v>209844</v>
      </c>
    </row>
    <row r="207" spans="11:15" x14ac:dyDescent="0.2">
      <c r="K207" s="120" t="str">
        <f t="shared" si="4"/>
        <v>Continuing Senior Lecturer (1641) - 1 - 2025-26</v>
      </c>
      <c r="L207" s="121" t="s">
        <v>170</v>
      </c>
      <c r="M207" s="122">
        <v>1</v>
      </c>
      <c r="N207" s="123" t="s">
        <v>197</v>
      </c>
      <c r="O207" s="47">
        <v>89047</v>
      </c>
    </row>
    <row r="208" spans="11:15" x14ac:dyDescent="0.2">
      <c r="K208" s="120" t="str">
        <f t="shared" si="4"/>
        <v>Continuing Senior Lecturer (1641) - 2 - 2025-26</v>
      </c>
      <c r="L208" s="121" t="s">
        <v>170</v>
      </c>
      <c r="M208" s="122">
        <v>2</v>
      </c>
      <c r="N208" s="123" t="s">
        <v>197</v>
      </c>
      <c r="O208" s="47">
        <v>91718</v>
      </c>
    </row>
    <row r="209" spans="11:15" x14ac:dyDescent="0.2">
      <c r="K209" s="120" t="str">
        <f t="shared" si="4"/>
        <v>Continuing Senior Lecturer (1641) - 3 - 2025-26</v>
      </c>
      <c r="L209" s="121" t="s">
        <v>170</v>
      </c>
      <c r="M209" s="122">
        <v>3</v>
      </c>
      <c r="N209" s="123" t="s">
        <v>197</v>
      </c>
      <c r="O209" s="47">
        <v>94470</v>
      </c>
    </row>
    <row r="210" spans="11:15" x14ac:dyDescent="0.2">
      <c r="K210" s="120" t="str">
        <f t="shared" si="4"/>
        <v>Continuing Senior Lecturer (1641) - 4 - 2025-26</v>
      </c>
      <c r="L210" s="121" t="s">
        <v>170</v>
      </c>
      <c r="M210" s="122">
        <v>4</v>
      </c>
      <c r="N210" s="123" t="s">
        <v>197</v>
      </c>
      <c r="O210" s="47">
        <v>97304</v>
      </c>
    </row>
    <row r="211" spans="11:15" x14ac:dyDescent="0.2">
      <c r="K211" s="120" t="str">
        <f t="shared" si="4"/>
        <v>Continuing Senior Lecturer (1641) - 5 - 2025-26</v>
      </c>
      <c r="L211" s="121" t="s">
        <v>170</v>
      </c>
      <c r="M211" s="122">
        <v>5</v>
      </c>
      <c r="N211" s="123" t="s">
        <v>197</v>
      </c>
      <c r="O211" s="47">
        <v>100224</v>
      </c>
    </row>
    <row r="212" spans="11:15" x14ac:dyDescent="0.2">
      <c r="K212" s="120" t="str">
        <f t="shared" si="4"/>
        <v>Continuing Senior Lecturer (1641) - 6 - 2025-26</v>
      </c>
      <c r="L212" s="121" t="s">
        <v>170</v>
      </c>
      <c r="M212" s="122">
        <v>6</v>
      </c>
      <c r="N212" s="123" t="s">
        <v>197</v>
      </c>
      <c r="O212" s="47">
        <v>103230</v>
      </c>
    </row>
    <row r="213" spans="11:15" x14ac:dyDescent="0.2">
      <c r="K213" s="120" t="str">
        <f t="shared" si="4"/>
        <v>Continuing Senior Lecturer (1641) - 7 - 2025-26</v>
      </c>
      <c r="L213" s="121" t="s">
        <v>170</v>
      </c>
      <c r="M213" s="122">
        <v>7</v>
      </c>
      <c r="N213" s="123" t="s">
        <v>197</v>
      </c>
      <c r="O213" s="47">
        <v>106326</v>
      </c>
    </row>
    <row r="214" spans="11:15" x14ac:dyDescent="0.2">
      <c r="K214" s="120" t="str">
        <f t="shared" si="4"/>
        <v>Continuing Senior Lecturer (1641) - 8 - 2025-26</v>
      </c>
      <c r="L214" s="121" t="s">
        <v>170</v>
      </c>
      <c r="M214" s="122">
        <v>8</v>
      </c>
      <c r="N214" s="123" t="s">
        <v>197</v>
      </c>
      <c r="O214" s="47">
        <v>109516</v>
      </c>
    </row>
    <row r="215" spans="11:15" x14ac:dyDescent="0.2">
      <c r="K215" s="120" t="str">
        <f t="shared" si="4"/>
        <v>Continuing Senior Lecturer (1641) - 9 - 2025-26</v>
      </c>
      <c r="L215" s="121" t="s">
        <v>170</v>
      </c>
      <c r="M215" s="122">
        <v>9</v>
      </c>
      <c r="N215" s="123" t="s">
        <v>197</v>
      </c>
      <c r="O215" s="47">
        <v>112802</v>
      </c>
    </row>
    <row r="216" spans="11:15" x14ac:dyDescent="0.2">
      <c r="K216" s="120" t="str">
        <f t="shared" si="4"/>
        <v>Continuing Senior Lecturer (1641) - 10 - 2025-26</v>
      </c>
      <c r="L216" s="121" t="s">
        <v>170</v>
      </c>
      <c r="M216" s="122">
        <v>10</v>
      </c>
      <c r="N216" s="123" t="s">
        <v>197</v>
      </c>
      <c r="O216" s="47">
        <v>116187</v>
      </c>
    </row>
    <row r="217" spans="11:15" x14ac:dyDescent="0.2">
      <c r="K217" s="120" t="str">
        <f t="shared" si="4"/>
        <v>Continuing Senior Lecturer (1641) - 11 - 2025-26</v>
      </c>
      <c r="L217" s="121" t="s">
        <v>170</v>
      </c>
      <c r="M217" s="122">
        <v>11</v>
      </c>
      <c r="N217" s="123" t="s">
        <v>197</v>
      </c>
      <c r="O217" s="47">
        <v>119672</v>
      </c>
    </row>
    <row r="218" spans="11:15" x14ac:dyDescent="0.2">
      <c r="K218" s="120" t="str">
        <f t="shared" si="4"/>
        <v>Continuing Senior Lecturer (1641) - 12 - 2025-26</v>
      </c>
      <c r="L218" s="121" t="s">
        <v>170</v>
      </c>
      <c r="M218" s="122">
        <v>12</v>
      </c>
      <c r="N218" s="123" t="s">
        <v>197</v>
      </c>
      <c r="O218" s="47">
        <v>123262</v>
      </c>
    </row>
    <row r="219" spans="11:15" x14ac:dyDescent="0.2">
      <c r="K219" s="120" t="str">
        <f t="shared" si="4"/>
        <v>Continuing Senior Lecturer (1641) - 13 - 2025-26</v>
      </c>
      <c r="L219" s="121" t="s">
        <v>170</v>
      </c>
      <c r="M219" s="122">
        <v>13</v>
      </c>
      <c r="N219" s="123" t="s">
        <v>197</v>
      </c>
      <c r="O219" s="47">
        <v>126960</v>
      </c>
    </row>
    <row r="220" spans="11:15" x14ac:dyDescent="0.2">
      <c r="K220" s="120" t="str">
        <f t="shared" si="4"/>
        <v>Continuing Senior Lecturer (1641) - 14 - 2025-26</v>
      </c>
      <c r="L220" s="121" t="s">
        <v>170</v>
      </c>
      <c r="M220" s="122">
        <v>14</v>
      </c>
      <c r="N220" s="123" t="s">
        <v>197</v>
      </c>
      <c r="O220" s="47">
        <v>130768</v>
      </c>
    </row>
    <row r="221" spans="11:15" x14ac:dyDescent="0.2">
      <c r="K221" s="120" t="str">
        <f t="shared" si="4"/>
        <v>Continuing Senior Lecturer (1641) - 15 - 2025-26</v>
      </c>
      <c r="L221" s="121" t="s">
        <v>170</v>
      </c>
      <c r="M221" s="122">
        <v>15</v>
      </c>
      <c r="N221" s="123" t="s">
        <v>197</v>
      </c>
      <c r="O221" s="47">
        <v>134692</v>
      </c>
    </row>
    <row r="222" spans="11:15" x14ac:dyDescent="0.2">
      <c r="K222" s="120" t="str">
        <f t="shared" si="4"/>
        <v>Continuing Senior Lecturer (1641) - 16 - 2025-26</v>
      </c>
      <c r="L222" s="121" t="s">
        <v>170</v>
      </c>
      <c r="M222" s="122">
        <v>16</v>
      </c>
      <c r="N222" s="123" t="s">
        <v>197</v>
      </c>
      <c r="O222" s="47">
        <v>138733</v>
      </c>
    </row>
    <row r="223" spans="11:15" x14ac:dyDescent="0.2">
      <c r="K223" s="120" t="str">
        <f t="shared" si="4"/>
        <v>Continuing Senior Lecturer (1641) - 17 - 2025-26</v>
      </c>
      <c r="L223" s="121" t="s">
        <v>170</v>
      </c>
      <c r="M223" s="122">
        <v>17</v>
      </c>
      <c r="N223" s="123" t="s">
        <v>197</v>
      </c>
      <c r="O223" s="47">
        <v>142894</v>
      </c>
    </row>
    <row r="224" spans="11:15" x14ac:dyDescent="0.2">
      <c r="K224" s="120" t="str">
        <f t="shared" si="4"/>
        <v>Continuing Senior Lecturer (1641) - 18 - 2025-26</v>
      </c>
      <c r="L224" s="121" t="s">
        <v>170</v>
      </c>
      <c r="M224" s="122">
        <v>18</v>
      </c>
      <c r="N224" s="123" t="s">
        <v>197</v>
      </c>
      <c r="O224" s="47">
        <v>147181</v>
      </c>
    </row>
    <row r="225" spans="11:15" x14ac:dyDescent="0.2">
      <c r="K225" s="120" t="str">
        <f t="shared" si="4"/>
        <v>Continuing Senior Lecturer (1641) - 19 - 2025-26</v>
      </c>
      <c r="L225" s="121" t="s">
        <v>170</v>
      </c>
      <c r="M225" s="122">
        <v>19</v>
      </c>
      <c r="N225" s="123" t="s">
        <v>197</v>
      </c>
      <c r="O225" s="47">
        <v>151597</v>
      </c>
    </row>
    <row r="226" spans="11:15" x14ac:dyDescent="0.2">
      <c r="K226" s="120" t="str">
        <f t="shared" si="4"/>
        <v>Continuing Senior Lecturer (1641) - 20 - 2025-26</v>
      </c>
      <c r="L226" s="121" t="s">
        <v>170</v>
      </c>
      <c r="M226" s="122">
        <v>20</v>
      </c>
      <c r="N226" s="123" t="s">
        <v>197</v>
      </c>
      <c r="O226" s="47">
        <v>156145</v>
      </c>
    </row>
    <row r="227" spans="11:15" x14ac:dyDescent="0.2">
      <c r="K227" s="120" t="str">
        <f t="shared" si="4"/>
        <v>Continuing Senior Lecturer (1641) - 21 - 2025-26</v>
      </c>
      <c r="L227" s="121" t="s">
        <v>170</v>
      </c>
      <c r="M227" s="122">
        <v>21</v>
      </c>
      <c r="N227" s="123" t="s">
        <v>197</v>
      </c>
      <c r="O227" s="47">
        <v>160829</v>
      </c>
    </row>
    <row r="228" spans="11:15" x14ac:dyDescent="0.2">
      <c r="K228" s="120" t="str">
        <f t="shared" si="4"/>
        <v>Continuing Senior Lecturer (1641) - 22 - 2025-26</v>
      </c>
      <c r="L228" s="121" t="s">
        <v>170</v>
      </c>
      <c r="M228" s="122">
        <v>22</v>
      </c>
      <c r="N228" s="123" t="s">
        <v>197</v>
      </c>
      <c r="O228" s="47">
        <v>165654</v>
      </c>
    </row>
    <row r="229" spans="11:15" x14ac:dyDescent="0.2">
      <c r="K229" s="120" t="str">
        <f t="shared" si="4"/>
        <v>Continuing Senior Lecturer (1641) - 23 - 2025-26</v>
      </c>
      <c r="L229" s="121" t="s">
        <v>170</v>
      </c>
      <c r="M229" s="122">
        <v>23</v>
      </c>
      <c r="N229" s="123" t="s">
        <v>197</v>
      </c>
      <c r="O229" s="47">
        <v>170623</v>
      </c>
    </row>
    <row r="230" spans="11:15" x14ac:dyDescent="0.2">
      <c r="K230" s="120" t="str">
        <f t="shared" si="4"/>
        <v>Continuing Senior Lecturer (1641) - 24 - 2025-26</v>
      </c>
      <c r="L230" s="121" t="s">
        <v>170</v>
      </c>
      <c r="M230" s="122">
        <v>24</v>
      </c>
      <c r="N230" s="123" t="s">
        <v>197</v>
      </c>
      <c r="O230" s="47">
        <v>175742</v>
      </c>
    </row>
    <row r="231" spans="11:15" x14ac:dyDescent="0.2">
      <c r="K231" s="120" t="str">
        <f t="shared" si="4"/>
        <v>Continuing Senior Lecturer (1641) - 25 - 2025-26</v>
      </c>
      <c r="L231" s="121" t="s">
        <v>170</v>
      </c>
      <c r="M231" s="122">
        <v>25</v>
      </c>
      <c r="N231" s="123" t="s">
        <v>197</v>
      </c>
      <c r="O231" s="47">
        <v>181015</v>
      </c>
    </row>
    <row r="232" spans="11:15" x14ac:dyDescent="0.2">
      <c r="K232" s="120" t="str">
        <f t="shared" si="4"/>
        <v>Continuing Senior Lecturer (1641) - 26 - 2025-26</v>
      </c>
      <c r="L232" s="121" t="s">
        <v>170</v>
      </c>
      <c r="M232" s="122">
        <v>26</v>
      </c>
      <c r="N232" s="123" t="s">
        <v>197</v>
      </c>
      <c r="O232" s="47">
        <v>186446</v>
      </c>
    </row>
    <row r="233" spans="11:15" x14ac:dyDescent="0.2">
      <c r="K233" s="120" t="str">
        <f t="shared" si="4"/>
        <v>Continuing Senior Lecturer (1641) - 27 - 2025-26</v>
      </c>
      <c r="L233" s="121" t="s">
        <v>170</v>
      </c>
      <c r="M233" s="122">
        <v>27</v>
      </c>
      <c r="N233" s="123" t="s">
        <v>197</v>
      </c>
      <c r="O233" s="152">
        <v>192039</v>
      </c>
    </row>
    <row r="234" spans="11:15" x14ac:dyDescent="0.2">
      <c r="K234" s="120" t="str">
        <f t="shared" si="4"/>
        <v>Continuing Senior Lecturer (1641) - 28 - 2025-26</v>
      </c>
      <c r="L234" s="121" t="s">
        <v>170</v>
      </c>
      <c r="M234" s="122">
        <v>28</v>
      </c>
      <c r="N234" s="123" t="s">
        <v>197</v>
      </c>
      <c r="O234" s="152">
        <v>197800</v>
      </c>
    </row>
    <row r="235" spans="11:15" x14ac:dyDescent="0.2">
      <c r="K235" s="120" t="str">
        <f t="shared" si="4"/>
        <v>Continuing Senior Lecturer (1641) - 29 - 2025-26</v>
      </c>
      <c r="L235" s="121" t="s">
        <v>170</v>
      </c>
      <c r="M235" s="122">
        <v>29</v>
      </c>
      <c r="N235" s="123" t="s">
        <v>197</v>
      </c>
      <c r="O235" s="152">
        <v>203733</v>
      </c>
    </row>
    <row r="236" spans="11:15" ht="16" thickBot="1" x14ac:dyDescent="0.25">
      <c r="K236" s="124" t="str">
        <f t="shared" si="4"/>
        <v>Continuing Senior Lecturer (1641) - 30 - 2025-26</v>
      </c>
      <c r="L236" s="125" t="s">
        <v>170</v>
      </c>
      <c r="M236" s="126">
        <v>30</v>
      </c>
      <c r="N236" s="147" t="s">
        <v>197</v>
      </c>
      <c r="O236" s="152">
        <v>209844</v>
      </c>
    </row>
    <row r="237" spans="11:15" x14ac:dyDescent="0.2">
      <c r="K237" s="120" t="str">
        <f t="shared" si="4"/>
        <v>Continuing Senior Lecturer 1/9th (1643) - 1 - 2025-26</v>
      </c>
      <c r="L237" s="121" t="s">
        <v>171</v>
      </c>
      <c r="M237" s="122">
        <v>1</v>
      </c>
      <c r="N237" s="123" t="s">
        <v>197</v>
      </c>
      <c r="O237" s="47">
        <v>89047</v>
      </c>
    </row>
    <row r="238" spans="11:15" x14ac:dyDescent="0.2">
      <c r="K238" s="120" t="str">
        <f t="shared" si="4"/>
        <v>Continuing Senior Lecturer 1/9th (1643) - 2 - 2025-26</v>
      </c>
      <c r="L238" s="121" t="s">
        <v>171</v>
      </c>
      <c r="M238" s="122">
        <v>2</v>
      </c>
      <c r="N238" s="123" t="s">
        <v>197</v>
      </c>
      <c r="O238" s="47">
        <v>91718</v>
      </c>
    </row>
    <row r="239" spans="11:15" x14ac:dyDescent="0.2">
      <c r="K239" s="120" t="str">
        <f t="shared" si="4"/>
        <v>Continuing Senior Lecturer 1/9th (1643) - 3 - 2025-26</v>
      </c>
      <c r="L239" s="121" t="s">
        <v>171</v>
      </c>
      <c r="M239" s="122">
        <v>3</v>
      </c>
      <c r="N239" s="123" t="s">
        <v>197</v>
      </c>
      <c r="O239" s="47">
        <v>94470</v>
      </c>
    </row>
    <row r="240" spans="11:15" x14ac:dyDescent="0.2">
      <c r="K240" s="120" t="str">
        <f t="shared" si="4"/>
        <v>Continuing Senior Lecturer 1/9th (1643) - 4 - 2025-26</v>
      </c>
      <c r="L240" s="121" t="s">
        <v>171</v>
      </c>
      <c r="M240" s="122">
        <v>4</v>
      </c>
      <c r="N240" s="123" t="s">
        <v>197</v>
      </c>
      <c r="O240" s="47">
        <v>97304</v>
      </c>
    </row>
    <row r="241" spans="11:15" x14ac:dyDescent="0.2">
      <c r="K241" s="120" t="str">
        <f t="shared" si="4"/>
        <v>Continuing Senior Lecturer 1/9th (1643) - 5 - 2025-26</v>
      </c>
      <c r="L241" s="121" t="s">
        <v>171</v>
      </c>
      <c r="M241" s="122">
        <v>5</v>
      </c>
      <c r="N241" s="123" t="s">
        <v>197</v>
      </c>
      <c r="O241" s="47">
        <v>100224</v>
      </c>
    </row>
    <row r="242" spans="11:15" x14ac:dyDescent="0.2">
      <c r="K242" s="120" t="str">
        <f t="shared" si="4"/>
        <v>Continuing Senior Lecturer 1/9th (1643) - 6 - 2025-26</v>
      </c>
      <c r="L242" s="121" t="s">
        <v>171</v>
      </c>
      <c r="M242" s="122">
        <v>6</v>
      </c>
      <c r="N242" s="123" t="s">
        <v>197</v>
      </c>
      <c r="O242" s="47">
        <v>103230</v>
      </c>
    </row>
    <row r="243" spans="11:15" x14ac:dyDescent="0.2">
      <c r="K243" s="120" t="str">
        <f t="shared" si="4"/>
        <v>Continuing Senior Lecturer 1/9th (1643) - 7 - 2025-26</v>
      </c>
      <c r="L243" s="121" t="s">
        <v>171</v>
      </c>
      <c r="M243" s="122">
        <v>7</v>
      </c>
      <c r="N243" s="123" t="s">
        <v>197</v>
      </c>
      <c r="O243" s="47">
        <v>106326</v>
      </c>
    </row>
    <row r="244" spans="11:15" x14ac:dyDescent="0.2">
      <c r="K244" s="120" t="str">
        <f t="shared" si="4"/>
        <v>Continuing Senior Lecturer 1/9th (1643) - 8 - 2025-26</v>
      </c>
      <c r="L244" s="121" t="s">
        <v>171</v>
      </c>
      <c r="M244" s="122">
        <v>8</v>
      </c>
      <c r="N244" s="123" t="s">
        <v>197</v>
      </c>
      <c r="O244" s="47">
        <v>109516</v>
      </c>
    </row>
    <row r="245" spans="11:15" x14ac:dyDescent="0.2">
      <c r="K245" s="120" t="str">
        <f t="shared" si="4"/>
        <v>Continuing Senior Lecturer 1/9th (1643) - 9 - 2025-26</v>
      </c>
      <c r="L245" s="121" t="s">
        <v>171</v>
      </c>
      <c r="M245" s="122">
        <v>9</v>
      </c>
      <c r="N245" s="123" t="s">
        <v>197</v>
      </c>
      <c r="O245" s="47">
        <v>112802</v>
      </c>
    </row>
    <row r="246" spans="11:15" x14ac:dyDescent="0.2">
      <c r="K246" s="120" t="str">
        <f t="shared" si="4"/>
        <v>Continuing Senior Lecturer 1/9th (1643) - 10 - 2025-26</v>
      </c>
      <c r="L246" s="121" t="s">
        <v>171</v>
      </c>
      <c r="M246" s="122">
        <v>10</v>
      </c>
      <c r="N246" s="123" t="s">
        <v>197</v>
      </c>
      <c r="O246" s="47">
        <v>116187</v>
      </c>
    </row>
    <row r="247" spans="11:15" x14ac:dyDescent="0.2">
      <c r="K247" s="120" t="str">
        <f t="shared" si="4"/>
        <v>Continuing Senior Lecturer 1/9th (1643) - 11 - 2025-26</v>
      </c>
      <c r="L247" s="121" t="s">
        <v>171</v>
      </c>
      <c r="M247" s="122">
        <v>11</v>
      </c>
      <c r="N247" s="123" t="s">
        <v>197</v>
      </c>
      <c r="O247" s="47">
        <v>119672</v>
      </c>
    </row>
    <row r="248" spans="11:15" x14ac:dyDescent="0.2">
      <c r="K248" s="120" t="str">
        <f t="shared" si="4"/>
        <v>Continuing Senior Lecturer 1/9th (1643) - 12 - 2025-26</v>
      </c>
      <c r="L248" s="121" t="s">
        <v>171</v>
      </c>
      <c r="M248" s="122">
        <v>12</v>
      </c>
      <c r="N248" s="123" t="s">
        <v>197</v>
      </c>
      <c r="O248" s="47">
        <v>123262</v>
      </c>
    </row>
    <row r="249" spans="11:15" x14ac:dyDescent="0.2">
      <c r="K249" s="120" t="str">
        <f t="shared" si="4"/>
        <v>Continuing Senior Lecturer 1/9th (1643) - 13 - 2025-26</v>
      </c>
      <c r="L249" s="121" t="s">
        <v>171</v>
      </c>
      <c r="M249" s="122">
        <v>13</v>
      </c>
      <c r="N249" s="123" t="s">
        <v>197</v>
      </c>
      <c r="O249" s="47">
        <v>126960</v>
      </c>
    </row>
    <row r="250" spans="11:15" x14ac:dyDescent="0.2">
      <c r="K250" s="120" t="str">
        <f t="shared" si="4"/>
        <v>Continuing Senior Lecturer 1/9th (1643) - 14 - 2025-26</v>
      </c>
      <c r="L250" s="121" t="s">
        <v>171</v>
      </c>
      <c r="M250" s="122">
        <v>14</v>
      </c>
      <c r="N250" s="123" t="s">
        <v>197</v>
      </c>
      <c r="O250" s="47">
        <v>130768</v>
      </c>
    </row>
    <row r="251" spans="11:15" x14ac:dyDescent="0.2">
      <c r="K251" s="120" t="str">
        <f t="shared" si="4"/>
        <v>Continuing Senior Lecturer 1/9th (1643) - 15 - 2025-26</v>
      </c>
      <c r="L251" s="121" t="s">
        <v>171</v>
      </c>
      <c r="M251" s="122">
        <v>15</v>
      </c>
      <c r="N251" s="123" t="s">
        <v>197</v>
      </c>
      <c r="O251" s="47">
        <v>134692</v>
      </c>
    </row>
    <row r="252" spans="11:15" x14ac:dyDescent="0.2">
      <c r="K252" s="120" t="str">
        <f t="shared" si="4"/>
        <v>Continuing Senior Lecturer 1/9th (1643) - 16 - 2025-26</v>
      </c>
      <c r="L252" s="121" t="s">
        <v>171</v>
      </c>
      <c r="M252" s="122">
        <v>16</v>
      </c>
      <c r="N252" s="123" t="s">
        <v>197</v>
      </c>
      <c r="O252" s="47">
        <v>138733</v>
      </c>
    </row>
    <row r="253" spans="11:15" x14ac:dyDescent="0.2">
      <c r="K253" s="120" t="str">
        <f t="shared" si="4"/>
        <v>Continuing Senior Lecturer 1/9th (1643) - 17 - 2025-26</v>
      </c>
      <c r="L253" s="121" t="s">
        <v>171</v>
      </c>
      <c r="M253" s="122">
        <v>17</v>
      </c>
      <c r="N253" s="123" t="s">
        <v>197</v>
      </c>
      <c r="O253" s="47">
        <v>142894</v>
      </c>
    </row>
    <row r="254" spans="11:15" x14ac:dyDescent="0.2">
      <c r="K254" s="120" t="str">
        <f t="shared" si="4"/>
        <v>Continuing Senior Lecturer 1/9th (1643) - 18 - 2025-26</v>
      </c>
      <c r="L254" s="121" t="s">
        <v>171</v>
      </c>
      <c r="M254" s="122">
        <v>18</v>
      </c>
      <c r="N254" s="123" t="s">
        <v>197</v>
      </c>
      <c r="O254" s="47">
        <v>147181</v>
      </c>
    </row>
    <row r="255" spans="11:15" x14ac:dyDescent="0.2">
      <c r="K255" s="120" t="str">
        <f t="shared" si="4"/>
        <v>Continuing Senior Lecturer 1/9th (1643) - 19 - 2025-26</v>
      </c>
      <c r="L255" s="121" t="s">
        <v>171</v>
      </c>
      <c r="M255" s="122">
        <v>19</v>
      </c>
      <c r="N255" s="123" t="s">
        <v>197</v>
      </c>
      <c r="O255" s="47">
        <v>151597</v>
      </c>
    </row>
    <row r="256" spans="11:15" x14ac:dyDescent="0.2">
      <c r="K256" s="120" t="str">
        <f t="shared" si="4"/>
        <v>Continuing Senior Lecturer 1/9th (1643) - 20 - 2025-26</v>
      </c>
      <c r="L256" s="121" t="s">
        <v>171</v>
      </c>
      <c r="M256" s="122">
        <v>20</v>
      </c>
      <c r="N256" s="123" t="s">
        <v>197</v>
      </c>
      <c r="O256" s="47">
        <v>156145</v>
      </c>
    </row>
    <row r="257" spans="11:15" x14ac:dyDescent="0.2">
      <c r="K257" s="120" t="str">
        <f t="shared" si="4"/>
        <v>Continuing Senior Lecturer 1/9th (1643) - 21 - 2025-26</v>
      </c>
      <c r="L257" s="121" t="s">
        <v>171</v>
      </c>
      <c r="M257" s="122">
        <v>21</v>
      </c>
      <c r="N257" s="123" t="s">
        <v>197</v>
      </c>
      <c r="O257" s="47">
        <v>160829</v>
      </c>
    </row>
    <row r="258" spans="11:15" x14ac:dyDescent="0.2">
      <c r="K258" s="120" t="str">
        <f t="shared" si="4"/>
        <v>Continuing Senior Lecturer 1/9th (1643) - 22 - 2025-26</v>
      </c>
      <c r="L258" s="121" t="s">
        <v>171</v>
      </c>
      <c r="M258" s="122">
        <v>22</v>
      </c>
      <c r="N258" s="123" t="s">
        <v>197</v>
      </c>
      <c r="O258" s="47">
        <v>165654</v>
      </c>
    </row>
    <row r="259" spans="11:15" x14ac:dyDescent="0.2">
      <c r="K259" s="120" t="str">
        <f t="shared" si="4"/>
        <v>Continuing Senior Lecturer 1/9th (1643) - 23 - 2025-26</v>
      </c>
      <c r="L259" s="121" t="s">
        <v>171</v>
      </c>
      <c r="M259" s="122">
        <v>23</v>
      </c>
      <c r="N259" s="123" t="s">
        <v>197</v>
      </c>
      <c r="O259" s="47">
        <v>170623</v>
      </c>
    </row>
    <row r="260" spans="11:15" x14ac:dyDescent="0.2">
      <c r="K260" s="120" t="str">
        <f t="shared" si="4"/>
        <v>Continuing Senior Lecturer 1/9th (1643) - 24 - 2025-26</v>
      </c>
      <c r="L260" s="121" t="s">
        <v>171</v>
      </c>
      <c r="M260" s="122">
        <v>24</v>
      </c>
      <c r="N260" s="123" t="s">
        <v>197</v>
      </c>
      <c r="O260" s="47">
        <v>175742</v>
      </c>
    </row>
    <row r="261" spans="11:15" x14ac:dyDescent="0.2">
      <c r="K261" s="120" t="str">
        <f t="shared" si="4"/>
        <v>Continuing Senior Lecturer 1/9th (1643) - 25 - 2025-26</v>
      </c>
      <c r="L261" s="121" t="s">
        <v>171</v>
      </c>
      <c r="M261" s="122">
        <v>25</v>
      </c>
      <c r="N261" s="123" t="s">
        <v>197</v>
      </c>
      <c r="O261" s="47">
        <v>181015</v>
      </c>
    </row>
    <row r="262" spans="11:15" x14ac:dyDescent="0.2">
      <c r="K262" s="120" t="str">
        <f t="shared" si="4"/>
        <v>Continuing Senior Lecturer 1/9th (1643) - 26 - 2025-26</v>
      </c>
      <c r="L262" s="121" t="s">
        <v>171</v>
      </c>
      <c r="M262" s="122">
        <v>26</v>
      </c>
      <c r="N262" s="123" t="s">
        <v>197</v>
      </c>
      <c r="O262" s="47">
        <v>186446</v>
      </c>
    </row>
    <row r="263" spans="11:15" x14ac:dyDescent="0.2">
      <c r="K263" s="120" t="str">
        <f t="shared" si="4"/>
        <v>Continuing Senior Lecturer 1/9th (1643) - 27 - 2025-26</v>
      </c>
      <c r="L263" s="121" t="s">
        <v>171</v>
      </c>
      <c r="M263" s="122">
        <v>27</v>
      </c>
      <c r="N263" s="123" t="s">
        <v>197</v>
      </c>
      <c r="O263" s="152">
        <v>192039</v>
      </c>
    </row>
    <row r="264" spans="11:15" x14ac:dyDescent="0.2">
      <c r="K264" s="120" t="str">
        <f t="shared" ref="K264:K327" si="5">L264&amp;" - "&amp;M264&amp;" - "&amp;N264</f>
        <v>Continuing Senior Lecturer 1/9th (1643) - 28 - 2025-26</v>
      </c>
      <c r="L264" s="121" t="s">
        <v>171</v>
      </c>
      <c r="M264" s="122">
        <v>28</v>
      </c>
      <c r="N264" s="123" t="s">
        <v>197</v>
      </c>
      <c r="O264" s="152">
        <v>197800</v>
      </c>
    </row>
    <row r="265" spans="11:15" x14ac:dyDescent="0.2">
      <c r="K265" s="120" t="str">
        <f t="shared" si="5"/>
        <v>Continuing Senior Lecturer 1/9th (1643) - 29 - 2025-26</v>
      </c>
      <c r="L265" s="121" t="s">
        <v>171</v>
      </c>
      <c r="M265" s="122">
        <v>29</v>
      </c>
      <c r="N265" s="123" t="s">
        <v>197</v>
      </c>
      <c r="O265" s="152">
        <v>203733</v>
      </c>
    </row>
    <row r="266" spans="11:15" x14ac:dyDescent="0.2">
      <c r="K266" s="120" t="str">
        <f t="shared" si="5"/>
        <v>Continuing Senior Lecturer 1/9th (1643) - 30 - 2025-26</v>
      </c>
      <c r="L266" s="121" t="s">
        <v>171</v>
      </c>
      <c r="M266" s="122">
        <v>30</v>
      </c>
      <c r="N266" s="123" t="s">
        <v>197</v>
      </c>
      <c r="O266" s="152">
        <v>209844</v>
      </c>
    </row>
    <row r="267" spans="11:15" x14ac:dyDescent="0.2">
      <c r="K267" s="148" t="str">
        <f t="shared" si="5"/>
        <v>Continuing Lecturer (1631) - 1 - 2026-27</v>
      </c>
      <c r="L267" s="145" t="s">
        <v>168</v>
      </c>
      <c r="M267" s="146">
        <v>1</v>
      </c>
      <c r="N267" s="149" t="s">
        <v>200</v>
      </c>
      <c r="O267" s="47">
        <v>74576</v>
      </c>
    </row>
    <row r="268" spans="11:15" x14ac:dyDescent="0.2">
      <c r="K268" s="148" t="str">
        <f t="shared" si="5"/>
        <v>Continuing Lecturer (1631) - 2 - 2026-27</v>
      </c>
      <c r="L268" s="145" t="s">
        <v>168</v>
      </c>
      <c r="M268" s="146">
        <v>2</v>
      </c>
      <c r="N268" s="149" t="s">
        <v>200</v>
      </c>
      <c r="O268" s="47">
        <v>76814</v>
      </c>
    </row>
    <row r="269" spans="11:15" x14ac:dyDescent="0.2">
      <c r="K269" s="148" t="str">
        <f t="shared" si="5"/>
        <v>Continuing Lecturer (1631) - 3 - 2026-27</v>
      </c>
      <c r="L269" s="145" t="s">
        <v>168</v>
      </c>
      <c r="M269" s="146">
        <v>3</v>
      </c>
      <c r="N269" s="149" t="s">
        <v>200</v>
      </c>
      <c r="O269" s="47">
        <v>79118</v>
      </c>
    </row>
    <row r="270" spans="11:15" x14ac:dyDescent="0.2">
      <c r="K270" s="148" t="str">
        <f t="shared" si="5"/>
        <v>Continuing Lecturer (1631) - 4 - 2026-27</v>
      </c>
      <c r="L270" s="145" t="s">
        <v>168</v>
      </c>
      <c r="M270" s="146">
        <v>4</v>
      </c>
      <c r="N270" s="149" t="s">
        <v>200</v>
      </c>
      <c r="O270" s="47">
        <v>81491</v>
      </c>
    </row>
    <row r="271" spans="11:15" x14ac:dyDescent="0.2">
      <c r="K271" s="148" t="str">
        <f t="shared" si="5"/>
        <v>Continuing Lecturer (1631) - 5 - 2026-27</v>
      </c>
      <c r="L271" s="145" t="s">
        <v>168</v>
      </c>
      <c r="M271" s="146">
        <v>5</v>
      </c>
      <c r="N271" s="149" t="s">
        <v>200</v>
      </c>
      <c r="O271" s="47">
        <v>83935</v>
      </c>
    </row>
    <row r="272" spans="11:15" x14ac:dyDescent="0.2">
      <c r="K272" s="148" t="str">
        <f t="shared" si="5"/>
        <v>Continuing Lecturer (1631) - 6 - 2026-27</v>
      </c>
      <c r="L272" s="145" t="s">
        <v>168</v>
      </c>
      <c r="M272" s="146">
        <v>6</v>
      </c>
      <c r="N272" s="149" t="s">
        <v>200</v>
      </c>
      <c r="O272" s="47">
        <v>86453</v>
      </c>
    </row>
    <row r="273" spans="11:15" x14ac:dyDescent="0.2">
      <c r="K273" s="148" t="str">
        <f t="shared" si="5"/>
        <v>Continuing Lecturer (1631) - 7 - 2026-27</v>
      </c>
      <c r="L273" s="145" t="s">
        <v>168</v>
      </c>
      <c r="M273" s="146">
        <v>7</v>
      </c>
      <c r="N273" s="149" t="s">
        <v>200</v>
      </c>
      <c r="O273" s="47">
        <v>89047</v>
      </c>
    </row>
    <row r="274" spans="11:15" x14ac:dyDescent="0.2">
      <c r="K274" s="148" t="str">
        <f t="shared" si="5"/>
        <v>Continuing Lecturer (1631) - 8 - 2026-27</v>
      </c>
      <c r="L274" s="145" t="s">
        <v>168</v>
      </c>
      <c r="M274" s="146">
        <v>8</v>
      </c>
      <c r="N274" s="149" t="s">
        <v>200</v>
      </c>
      <c r="O274" s="47">
        <v>91718</v>
      </c>
    </row>
    <row r="275" spans="11:15" x14ac:dyDescent="0.2">
      <c r="K275" s="148" t="str">
        <f t="shared" si="5"/>
        <v>Continuing Lecturer (1631) - 9 - 2026-27</v>
      </c>
      <c r="L275" s="145" t="s">
        <v>168</v>
      </c>
      <c r="M275" s="146">
        <v>9</v>
      </c>
      <c r="N275" s="149" t="s">
        <v>200</v>
      </c>
      <c r="O275" s="47">
        <v>94470</v>
      </c>
    </row>
    <row r="276" spans="11:15" x14ac:dyDescent="0.2">
      <c r="K276" s="148" t="str">
        <f t="shared" si="5"/>
        <v>Continuing Lecturer (1631) - 10 - 2026-27</v>
      </c>
      <c r="L276" s="145" t="s">
        <v>168</v>
      </c>
      <c r="M276" s="146">
        <v>10</v>
      </c>
      <c r="N276" s="149" t="s">
        <v>200</v>
      </c>
      <c r="O276" s="47">
        <v>97304</v>
      </c>
    </row>
    <row r="277" spans="11:15" x14ac:dyDescent="0.2">
      <c r="K277" s="148" t="str">
        <f t="shared" si="5"/>
        <v>Continuing Lecturer (1631) - 11 - 2026-27</v>
      </c>
      <c r="L277" s="145" t="s">
        <v>168</v>
      </c>
      <c r="M277" s="146">
        <v>11</v>
      </c>
      <c r="N277" s="149" t="s">
        <v>200</v>
      </c>
      <c r="O277" s="47">
        <v>100224</v>
      </c>
    </row>
    <row r="278" spans="11:15" x14ac:dyDescent="0.2">
      <c r="K278" s="148" t="str">
        <f t="shared" si="5"/>
        <v>Continuing Lecturer (1631) - 12 - 2026-27</v>
      </c>
      <c r="L278" s="145" t="s">
        <v>168</v>
      </c>
      <c r="M278" s="146">
        <v>12</v>
      </c>
      <c r="N278" s="149" t="s">
        <v>200</v>
      </c>
      <c r="O278" s="47">
        <v>103230</v>
      </c>
    </row>
    <row r="279" spans="11:15" x14ac:dyDescent="0.2">
      <c r="K279" s="148" t="str">
        <f t="shared" si="5"/>
        <v>Continuing Lecturer (1631) - 13 - 2026-27</v>
      </c>
      <c r="L279" s="145" t="s">
        <v>168</v>
      </c>
      <c r="M279" s="146">
        <v>13</v>
      </c>
      <c r="N279" s="149" t="s">
        <v>200</v>
      </c>
      <c r="O279" s="47">
        <v>106326</v>
      </c>
    </row>
    <row r="280" spans="11:15" x14ac:dyDescent="0.2">
      <c r="K280" s="148" t="str">
        <f t="shared" si="5"/>
        <v>Continuing Lecturer (1631) - 14 - 2026-27</v>
      </c>
      <c r="L280" s="145" t="s">
        <v>168</v>
      </c>
      <c r="M280" s="146">
        <v>14</v>
      </c>
      <c r="N280" s="149" t="s">
        <v>200</v>
      </c>
      <c r="O280" s="47">
        <v>109516</v>
      </c>
    </row>
    <row r="281" spans="11:15" x14ac:dyDescent="0.2">
      <c r="K281" s="148" t="str">
        <f t="shared" si="5"/>
        <v>Continuing Lecturer (1631) - 15 - 2026-27</v>
      </c>
      <c r="L281" s="145" t="s">
        <v>168</v>
      </c>
      <c r="M281" s="146">
        <v>15</v>
      </c>
      <c r="N281" s="149" t="s">
        <v>200</v>
      </c>
      <c r="O281" s="47">
        <v>112802</v>
      </c>
    </row>
    <row r="282" spans="11:15" x14ac:dyDescent="0.2">
      <c r="K282" s="148" t="str">
        <f t="shared" si="5"/>
        <v>Continuing Lecturer (1631) - 16 - 2026-27</v>
      </c>
      <c r="L282" s="145" t="s">
        <v>168</v>
      </c>
      <c r="M282" s="146">
        <v>16</v>
      </c>
      <c r="N282" s="149" t="s">
        <v>200</v>
      </c>
      <c r="O282" s="47">
        <v>116187</v>
      </c>
    </row>
    <row r="283" spans="11:15" x14ac:dyDescent="0.2">
      <c r="K283" s="148" t="str">
        <f t="shared" si="5"/>
        <v>Continuing Lecturer (1631) - 17 - 2026-27</v>
      </c>
      <c r="L283" s="145" t="s">
        <v>168</v>
      </c>
      <c r="M283" s="146">
        <v>17</v>
      </c>
      <c r="N283" s="149" t="s">
        <v>200</v>
      </c>
      <c r="O283" s="47">
        <v>119672</v>
      </c>
    </row>
    <row r="284" spans="11:15" x14ac:dyDescent="0.2">
      <c r="K284" s="148" t="str">
        <f t="shared" si="5"/>
        <v>Continuing Lecturer (1631) - 18 - 2026-27</v>
      </c>
      <c r="L284" s="145" t="s">
        <v>168</v>
      </c>
      <c r="M284" s="146">
        <v>18</v>
      </c>
      <c r="N284" s="149" t="s">
        <v>200</v>
      </c>
      <c r="O284" s="47">
        <v>123262</v>
      </c>
    </row>
    <row r="285" spans="11:15" x14ac:dyDescent="0.2">
      <c r="K285" s="148" t="str">
        <f t="shared" si="5"/>
        <v>Continuing Lecturer (1631) - 19 - 2026-27</v>
      </c>
      <c r="L285" s="145" t="s">
        <v>168</v>
      </c>
      <c r="M285" s="146">
        <v>19</v>
      </c>
      <c r="N285" s="149" t="s">
        <v>200</v>
      </c>
      <c r="O285" s="47">
        <v>126960</v>
      </c>
    </row>
    <row r="286" spans="11:15" x14ac:dyDescent="0.2">
      <c r="K286" s="148" t="str">
        <f t="shared" si="5"/>
        <v>Continuing Lecturer (1631) - 20 - 2026-27</v>
      </c>
      <c r="L286" s="145" t="s">
        <v>168</v>
      </c>
      <c r="M286" s="146">
        <v>20</v>
      </c>
      <c r="N286" s="149" t="s">
        <v>200</v>
      </c>
      <c r="O286" s="47">
        <v>130768</v>
      </c>
    </row>
    <row r="287" spans="11:15" x14ac:dyDescent="0.2">
      <c r="K287" s="148" t="str">
        <f t="shared" si="5"/>
        <v>Continuing Lecturer (1631) - 21 - 2026-27</v>
      </c>
      <c r="L287" s="145" t="s">
        <v>168</v>
      </c>
      <c r="M287" s="146">
        <v>21</v>
      </c>
      <c r="N287" s="149" t="s">
        <v>200</v>
      </c>
      <c r="O287" s="47">
        <v>134692</v>
      </c>
    </row>
    <row r="288" spans="11:15" x14ac:dyDescent="0.2">
      <c r="K288" s="148" t="str">
        <f t="shared" si="5"/>
        <v>Continuing Lecturer (1631) - 22 - 2026-27</v>
      </c>
      <c r="L288" s="145" t="s">
        <v>168</v>
      </c>
      <c r="M288" s="146">
        <v>22</v>
      </c>
      <c r="N288" s="149" t="s">
        <v>200</v>
      </c>
      <c r="O288" s="47">
        <v>138733</v>
      </c>
    </row>
    <row r="289" spans="11:15" x14ac:dyDescent="0.2">
      <c r="K289" s="148" t="str">
        <f t="shared" si="5"/>
        <v>Continuing Lecturer (1631) - 23 - 2026-27</v>
      </c>
      <c r="L289" s="145" t="s">
        <v>168</v>
      </c>
      <c r="M289" s="146">
        <v>23</v>
      </c>
      <c r="N289" s="149" t="s">
        <v>200</v>
      </c>
      <c r="O289" s="47">
        <v>142894</v>
      </c>
    </row>
    <row r="290" spans="11:15" x14ac:dyDescent="0.2">
      <c r="K290" s="148" t="str">
        <f t="shared" si="5"/>
        <v>Continuing Lecturer (1631) - 24 - 2026-27</v>
      </c>
      <c r="L290" s="145" t="s">
        <v>168</v>
      </c>
      <c r="M290" s="146">
        <v>24</v>
      </c>
      <c r="N290" s="149" t="s">
        <v>200</v>
      </c>
      <c r="O290" s="47">
        <v>147181</v>
      </c>
    </row>
    <row r="291" spans="11:15" x14ac:dyDescent="0.2">
      <c r="K291" s="148" t="str">
        <f t="shared" si="5"/>
        <v>Continuing Lecturer (1631) - 25 - 2026-27</v>
      </c>
      <c r="L291" s="145" t="s">
        <v>168</v>
      </c>
      <c r="M291" s="146">
        <v>25</v>
      </c>
      <c r="N291" s="149" t="s">
        <v>200</v>
      </c>
      <c r="O291" s="47">
        <v>151597</v>
      </c>
    </row>
    <row r="292" spans="11:15" x14ac:dyDescent="0.2">
      <c r="K292" s="148" t="str">
        <f t="shared" si="5"/>
        <v>Continuing Lecturer (1631) - 26 - 2026-27</v>
      </c>
      <c r="L292" s="145" t="s">
        <v>168</v>
      </c>
      <c r="M292" s="146">
        <v>26</v>
      </c>
      <c r="N292" s="149" t="s">
        <v>200</v>
      </c>
      <c r="O292" s="47">
        <v>156145</v>
      </c>
    </row>
    <row r="293" spans="11:15" x14ac:dyDescent="0.2">
      <c r="K293" s="148" t="str">
        <f t="shared" si="5"/>
        <v>Continuing Lecturer (1631) - 27 - 2026-27</v>
      </c>
      <c r="L293" s="145" t="s">
        <v>168</v>
      </c>
      <c r="M293" s="146">
        <v>27</v>
      </c>
      <c r="N293" s="149" t="s">
        <v>200</v>
      </c>
      <c r="O293" s="47">
        <v>160829</v>
      </c>
    </row>
    <row r="294" spans="11:15" x14ac:dyDescent="0.2">
      <c r="K294" s="148" t="str">
        <f t="shared" si="5"/>
        <v>Continuing Lecturer (1631) - 28 - 2026-27</v>
      </c>
      <c r="L294" s="145" t="s">
        <v>168</v>
      </c>
      <c r="M294" s="146">
        <v>28</v>
      </c>
      <c r="N294" s="149" t="s">
        <v>200</v>
      </c>
      <c r="O294" s="47">
        <v>165654</v>
      </c>
    </row>
    <row r="295" spans="11:15" x14ac:dyDescent="0.2">
      <c r="K295" s="148" t="str">
        <f t="shared" si="5"/>
        <v>Continuing Lecturer (1631) - 29 - 2026-27</v>
      </c>
      <c r="L295" s="145" t="s">
        <v>168</v>
      </c>
      <c r="M295" s="146">
        <v>29</v>
      </c>
      <c r="N295" s="149" t="s">
        <v>200</v>
      </c>
      <c r="O295" s="47">
        <v>170623</v>
      </c>
    </row>
    <row r="296" spans="11:15" x14ac:dyDescent="0.2">
      <c r="K296" s="148" t="str">
        <f t="shared" si="5"/>
        <v>Continuing Lecturer (1631) - 30 - 2026-27</v>
      </c>
      <c r="L296" s="145" t="s">
        <v>168</v>
      </c>
      <c r="M296" s="146">
        <v>30</v>
      </c>
      <c r="N296" s="149" t="s">
        <v>200</v>
      </c>
      <c r="O296" s="47">
        <v>175742</v>
      </c>
    </row>
    <row r="297" spans="11:15" x14ac:dyDescent="0.2">
      <c r="K297" s="148" t="str">
        <f t="shared" si="5"/>
        <v>Continuing Lecturer (1631) - 31 - 2026-27</v>
      </c>
      <c r="L297" s="145" t="s">
        <v>168</v>
      </c>
      <c r="M297" s="146">
        <v>31</v>
      </c>
      <c r="N297" s="149" t="s">
        <v>200</v>
      </c>
      <c r="O297" s="47">
        <v>181015</v>
      </c>
    </row>
    <row r="298" spans="11:15" x14ac:dyDescent="0.2">
      <c r="K298" s="148" t="str">
        <f t="shared" si="5"/>
        <v>Continuing Lecturer (1631) - 32 - 2026-27</v>
      </c>
      <c r="L298" s="145" t="s">
        <v>168</v>
      </c>
      <c r="M298" s="146">
        <v>32</v>
      </c>
      <c r="N298" s="149" t="s">
        <v>200</v>
      </c>
      <c r="O298" s="47">
        <v>186446</v>
      </c>
    </row>
    <row r="299" spans="11:15" x14ac:dyDescent="0.2">
      <c r="K299" s="148" t="str">
        <f t="shared" si="5"/>
        <v>Continuing Lecturer (1631) - 33 - 2026-27</v>
      </c>
      <c r="L299" s="145" t="s">
        <v>168</v>
      </c>
      <c r="M299" s="146">
        <v>33</v>
      </c>
      <c r="N299" s="149" t="s">
        <v>200</v>
      </c>
      <c r="O299" s="152">
        <v>192039</v>
      </c>
    </row>
    <row r="300" spans="11:15" x14ac:dyDescent="0.2">
      <c r="K300" s="148" t="str">
        <f t="shared" si="5"/>
        <v>Continuing Lecturer (1631) - 34 - 2026-27</v>
      </c>
      <c r="L300" s="145" t="s">
        <v>168</v>
      </c>
      <c r="M300" s="146">
        <v>34</v>
      </c>
      <c r="N300" s="149" t="s">
        <v>200</v>
      </c>
      <c r="O300" s="152">
        <v>197800</v>
      </c>
    </row>
    <row r="301" spans="11:15" x14ac:dyDescent="0.2">
      <c r="K301" s="148" t="str">
        <f t="shared" si="5"/>
        <v>Continuing Lecturer (1631) - 35 - 2026-27</v>
      </c>
      <c r="L301" s="145" t="s">
        <v>168</v>
      </c>
      <c r="M301" s="146">
        <v>35</v>
      </c>
      <c r="N301" s="149" t="s">
        <v>200</v>
      </c>
      <c r="O301" s="152">
        <v>203733</v>
      </c>
    </row>
    <row r="302" spans="11:15" ht="16" thickBot="1" x14ac:dyDescent="0.25">
      <c r="K302" s="150" t="str">
        <f t="shared" si="5"/>
        <v>Continuing Lecturer (1631) - 36 - 2026-27</v>
      </c>
      <c r="L302" s="143" t="s">
        <v>168</v>
      </c>
      <c r="M302" s="144">
        <v>36</v>
      </c>
      <c r="N302" s="151" t="s">
        <v>200</v>
      </c>
      <c r="O302" s="152">
        <v>209844</v>
      </c>
    </row>
    <row r="303" spans="11:15" x14ac:dyDescent="0.2">
      <c r="K303" s="148" t="str">
        <f t="shared" si="5"/>
        <v>Continuing Lecturer 1/9th (1633) - 1 - 2026-27</v>
      </c>
      <c r="L303" s="145" t="s">
        <v>169</v>
      </c>
      <c r="M303" s="146">
        <v>1</v>
      </c>
      <c r="N303" s="149" t="s">
        <v>200</v>
      </c>
      <c r="O303" s="47">
        <v>74576</v>
      </c>
    </row>
    <row r="304" spans="11:15" x14ac:dyDescent="0.2">
      <c r="K304" s="148" t="str">
        <f t="shared" si="5"/>
        <v>Continuing Lecturer 1/9th (1633) - 2 - 2026-27</v>
      </c>
      <c r="L304" s="145" t="s">
        <v>169</v>
      </c>
      <c r="M304" s="146">
        <v>2</v>
      </c>
      <c r="N304" s="149" t="s">
        <v>200</v>
      </c>
      <c r="O304" s="47">
        <v>76814</v>
      </c>
    </row>
    <row r="305" spans="11:15" x14ac:dyDescent="0.2">
      <c r="K305" s="148" t="str">
        <f t="shared" si="5"/>
        <v>Continuing Lecturer 1/9th (1633) - 3 - 2026-27</v>
      </c>
      <c r="L305" s="145" t="s">
        <v>169</v>
      </c>
      <c r="M305" s="146">
        <v>3</v>
      </c>
      <c r="N305" s="149" t="s">
        <v>200</v>
      </c>
      <c r="O305" s="47">
        <v>79118</v>
      </c>
    </row>
    <row r="306" spans="11:15" x14ac:dyDescent="0.2">
      <c r="K306" s="148" t="str">
        <f t="shared" si="5"/>
        <v>Continuing Lecturer 1/9th (1633) - 4 - 2026-27</v>
      </c>
      <c r="L306" s="145" t="s">
        <v>169</v>
      </c>
      <c r="M306" s="146">
        <v>4</v>
      </c>
      <c r="N306" s="149" t="s">
        <v>200</v>
      </c>
      <c r="O306" s="47">
        <v>81491</v>
      </c>
    </row>
    <row r="307" spans="11:15" x14ac:dyDescent="0.2">
      <c r="K307" s="148" t="str">
        <f t="shared" si="5"/>
        <v>Continuing Lecturer 1/9th (1633) - 5 - 2026-27</v>
      </c>
      <c r="L307" s="145" t="s">
        <v>169</v>
      </c>
      <c r="M307" s="146">
        <v>5</v>
      </c>
      <c r="N307" s="149" t="s">
        <v>200</v>
      </c>
      <c r="O307" s="47">
        <v>83935</v>
      </c>
    </row>
    <row r="308" spans="11:15" x14ac:dyDescent="0.2">
      <c r="K308" s="148" t="str">
        <f t="shared" si="5"/>
        <v>Continuing Lecturer 1/9th (1633) - 6 - 2026-27</v>
      </c>
      <c r="L308" s="145" t="s">
        <v>169</v>
      </c>
      <c r="M308" s="146">
        <v>6</v>
      </c>
      <c r="N308" s="149" t="s">
        <v>200</v>
      </c>
      <c r="O308" s="47">
        <v>86453</v>
      </c>
    </row>
    <row r="309" spans="11:15" x14ac:dyDescent="0.2">
      <c r="K309" s="148" t="str">
        <f t="shared" si="5"/>
        <v>Continuing Lecturer 1/9th (1633) - 7 - 2026-27</v>
      </c>
      <c r="L309" s="145" t="s">
        <v>169</v>
      </c>
      <c r="M309" s="146">
        <v>7</v>
      </c>
      <c r="N309" s="149" t="s">
        <v>200</v>
      </c>
      <c r="O309" s="47">
        <v>89047</v>
      </c>
    </row>
    <row r="310" spans="11:15" x14ac:dyDescent="0.2">
      <c r="K310" s="148" t="str">
        <f t="shared" si="5"/>
        <v>Continuing Lecturer 1/9th (1633) - 8 - 2026-27</v>
      </c>
      <c r="L310" s="145" t="s">
        <v>169</v>
      </c>
      <c r="M310" s="146">
        <v>8</v>
      </c>
      <c r="N310" s="149" t="s">
        <v>200</v>
      </c>
      <c r="O310" s="47">
        <v>91718</v>
      </c>
    </row>
    <row r="311" spans="11:15" x14ac:dyDescent="0.2">
      <c r="K311" s="148" t="str">
        <f t="shared" si="5"/>
        <v>Continuing Lecturer 1/9th (1633) - 9 - 2026-27</v>
      </c>
      <c r="L311" s="145" t="s">
        <v>169</v>
      </c>
      <c r="M311" s="146">
        <v>9</v>
      </c>
      <c r="N311" s="149" t="s">
        <v>200</v>
      </c>
      <c r="O311" s="47">
        <v>94470</v>
      </c>
    </row>
    <row r="312" spans="11:15" x14ac:dyDescent="0.2">
      <c r="K312" s="148" t="str">
        <f t="shared" si="5"/>
        <v>Continuing Lecturer 1/9th (1633) - 10 - 2026-27</v>
      </c>
      <c r="L312" s="145" t="s">
        <v>169</v>
      </c>
      <c r="M312" s="146">
        <v>10</v>
      </c>
      <c r="N312" s="149" t="s">
        <v>200</v>
      </c>
      <c r="O312" s="47">
        <v>97304</v>
      </c>
    </row>
    <row r="313" spans="11:15" x14ac:dyDescent="0.2">
      <c r="K313" s="148" t="str">
        <f t="shared" si="5"/>
        <v>Continuing Lecturer 1/9th (1633) - 11 - 2026-27</v>
      </c>
      <c r="L313" s="145" t="s">
        <v>169</v>
      </c>
      <c r="M313" s="146">
        <v>11</v>
      </c>
      <c r="N313" s="149" t="s">
        <v>200</v>
      </c>
      <c r="O313" s="47">
        <v>100224</v>
      </c>
    </row>
    <row r="314" spans="11:15" x14ac:dyDescent="0.2">
      <c r="K314" s="148" t="str">
        <f t="shared" si="5"/>
        <v>Continuing Lecturer 1/9th (1633) - 12 - 2026-27</v>
      </c>
      <c r="L314" s="145" t="s">
        <v>169</v>
      </c>
      <c r="M314" s="146">
        <v>12</v>
      </c>
      <c r="N314" s="149" t="s">
        <v>200</v>
      </c>
      <c r="O314" s="47">
        <v>103230</v>
      </c>
    </row>
    <row r="315" spans="11:15" x14ac:dyDescent="0.2">
      <c r="K315" s="148" t="str">
        <f t="shared" si="5"/>
        <v>Continuing Lecturer 1/9th (1633) - 13 - 2026-27</v>
      </c>
      <c r="L315" s="145" t="s">
        <v>169</v>
      </c>
      <c r="M315" s="146">
        <v>13</v>
      </c>
      <c r="N315" s="149" t="s">
        <v>200</v>
      </c>
      <c r="O315" s="47">
        <v>106326</v>
      </c>
    </row>
    <row r="316" spans="11:15" x14ac:dyDescent="0.2">
      <c r="K316" s="148" t="str">
        <f t="shared" si="5"/>
        <v>Continuing Lecturer 1/9th (1633) - 14 - 2026-27</v>
      </c>
      <c r="L316" s="145" t="s">
        <v>169</v>
      </c>
      <c r="M316" s="146">
        <v>14</v>
      </c>
      <c r="N316" s="149" t="s">
        <v>200</v>
      </c>
      <c r="O316" s="47">
        <v>109516</v>
      </c>
    </row>
    <row r="317" spans="11:15" x14ac:dyDescent="0.2">
      <c r="K317" s="148" t="str">
        <f t="shared" si="5"/>
        <v>Continuing Lecturer 1/9th (1633) - 15 - 2026-27</v>
      </c>
      <c r="L317" s="145" t="s">
        <v>169</v>
      </c>
      <c r="M317" s="146">
        <v>15</v>
      </c>
      <c r="N317" s="149" t="s">
        <v>200</v>
      </c>
      <c r="O317" s="47">
        <v>112802</v>
      </c>
    </row>
    <row r="318" spans="11:15" x14ac:dyDescent="0.2">
      <c r="K318" s="148" t="str">
        <f t="shared" si="5"/>
        <v>Continuing Lecturer 1/9th (1633) - 16 - 2026-27</v>
      </c>
      <c r="L318" s="145" t="s">
        <v>169</v>
      </c>
      <c r="M318" s="146">
        <v>16</v>
      </c>
      <c r="N318" s="149" t="s">
        <v>200</v>
      </c>
      <c r="O318" s="47">
        <v>116187</v>
      </c>
    </row>
    <row r="319" spans="11:15" x14ac:dyDescent="0.2">
      <c r="K319" s="148" t="str">
        <f t="shared" si="5"/>
        <v>Continuing Lecturer 1/9th (1633) - 17 - 2026-27</v>
      </c>
      <c r="L319" s="145" t="s">
        <v>169</v>
      </c>
      <c r="M319" s="146">
        <v>17</v>
      </c>
      <c r="N319" s="149" t="s">
        <v>200</v>
      </c>
      <c r="O319" s="47">
        <v>119672</v>
      </c>
    </row>
    <row r="320" spans="11:15" x14ac:dyDescent="0.2">
      <c r="K320" s="148" t="str">
        <f t="shared" si="5"/>
        <v>Continuing Lecturer 1/9th (1633) - 18 - 2026-27</v>
      </c>
      <c r="L320" s="145" t="s">
        <v>169</v>
      </c>
      <c r="M320" s="146">
        <v>18</v>
      </c>
      <c r="N320" s="149" t="s">
        <v>200</v>
      </c>
      <c r="O320" s="47">
        <v>123262</v>
      </c>
    </row>
    <row r="321" spans="11:15" x14ac:dyDescent="0.2">
      <c r="K321" s="148" t="str">
        <f t="shared" si="5"/>
        <v>Continuing Lecturer 1/9th (1633) - 19 - 2026-27</v>
      </c>
      <c r="L321" s="145" t="s">
        <v>169</v>
      </c>
      <c r="M321" s="146">
        <v>19</v>
      </c>
      <c r="N321" s="149" t="s">
        <v>200</v>
      </c>
      <c r="O321" s="47">
        <v>126960</v>
      </c>
    </row>
    <row r="322" spans="11:15" x14ac:dyDescent="0.2">
      <c r="K322" s="148" t="str">
        <f t="shared" si="5"/>
        <v>Continuing Lecturer 1/9th (1633) - 20 - 2026-27</v>
      </c>
      <c r="L322" s="145" t="s">
        <v>169</v>
      </c>
      <c r="M322" s="146">
        <v>20</v>
      </c>
      <c r="N322" s="149" t="s">
        <v>200</v>
      </c>
      <c r="O322" s="47">
        <v>130768</v>
      </c>
    </row>
    <row r="323" spans="11:15" x14ac:dyDescent="0.2">
      <c r="K323" s="148" t="str">
        <f t="shared" si="5"/>
        <v>Continuing Lecturer 1/9th (1633) - 21 - 2026-27</v>
      </c>
      <c r="L323" s="145" t="s">
        <v>169</v>
      </c>
      <c r="M323" s="146">
        <v>21</v>
      </c>
      <c r="N323" s="149" t="s">
        <v>200</v>
      </c>
      <c r="O323" s="47">
        <v>134692</v>
      </c>
    </row>
    <row r="324" spans="11:15" x14ac:dyDescent="0.2">
      <c r="K324" s="148" t="str">
        <f t="shared" si="5"/>
        <v>Continuing Lecturer 1/9th (1633) - 22 - 2026-27</v>
      </c>
      <c r="L324" s="145" t="s">
        <v>169</v>
      </c>
      <c r="M324" s="146">
        <v>22</v>
      </c>
      <c r="N324" s="149" t="s">
        <v>200</v>
      </c>
      <c r="O324" s="47">
        <v>138733</v>
      </c>
    </row>
    <row r="325" spans="11:15" x14ac:dyDescent="0.2">
      <c r="K325" s="148" t="str">
        <f t="shared" si="5"/>
        <v>Continuing Lecturer 1/9th (1633) - 23 - 2026-27</v>
      </c>
      <c r="L325" s="145" t="s">
        <v>169</v>
      </c>
      <c r="M325" s="146">
        <v>23</v>
      </c>
      <c r="N325" s="149" t="s">
        <v>200</v>
      </c>
      <c r="O325" s="47">
        <v>142894</v>
      </c>
    </row>
    <row r="326" spans="11:15" x14ac:dyDescent="0.2">
      <c r="K326" s="148" t="str">
        <f t="shared" si="5"/>
        <v>Continuing Lecturer 1/9th (1633) - 24 - 2026-27</v>
      </c>
      <c r="L326" s="145" t="s">
        <v>169</v>
      </c>
      <c r="M326" s="146">
        <v>24</v>
      </c>
      <c r="N326" s="149" t="s">
        <v>200</v>
      </c>
      <c r="O326" s="47">
        <v>147181</v>
      </c>
    </row>
    <row r="327" spans="11:15" x14ac:dyDescent="0.2">
      <c r="K327" s="148" t="str">
        <f t="shared" si="5"/>
        <v>Continuing Lecturer 1/9th (1633) - 25 - 2026-27</v>
      </c>
      <c r="L327" s="145" t="s">
        <v>169</v>
      </c>
      <c r="M327" s="146">
        <v>25</v>
      </c>
      <c r="N327" s="149" t="s">
        <v>200</v>
      </c>
      <c r="O327" s="47">
        <v>151597</v>
      </c>
    </row>
    <row r="328" spans="11:15" x14ac:dyDescent="0.2">
      <c r="K328" s="148" t="str">
        <f t="shared" ref="K328:K391" si="6">L328&amp;" - "&amp;M328&amp;" - "&amp;N328</f>
        <v>Continuing Lecturer 1/9th (1633) - 26 - 2026-27</v>
      </c>
      <c r="L328" s="145" t="s">
        <v>169</v>
      </c>
      <c r="M328" s="146">
        <v>26</v>
      </c>
      <c r="N328" s="149" t="s">
        <v>200</v>
      </c>
      <c r="O328" s="47">
        <v>156145</v>
      </c>
    </row>
    <row r="329" spans="11:15" x14ac:dyDescent="0.2">
      <c r="K329" s="148" t="str">
        <f t="shared" si="6"/>
        <v>Continuing Lecturer 1/9th (1633) - 27 - 2026-27</v>
      </c>
      <c r="L329" s="145" t="s">
        <v>169</v>
      </c>
      <c r="M329" s="146">
        <v>27</v>
      </c>
      <c r="N329" s="149" t="s">
        <v>200</v>
      </c>
      <c r="O329" s="47">
        <v>160829</v>
      </c>
    </row>
    <row r="330" spans="11:15" x14ac:dyDescent="0.2">
      <c r="K330" s="148" t="str">
        <f t="shared" si="6"/>
        <v>Continuing Lecturer 1/9th (1633) - 28 - 2026-27</v>
      </c>
      <c r="L330" s="145" t="s">
        <v>169</v>
      </c>
      <c r="M330" s="146">
        <v>28</v>
      </c>
      <c r="N330" s="149" t="s">
        <v>200</v>
      </c>
      <c r="O330" s="47">
        <v>165654</v>
      </c>
    </row>
    <row r="331" spans="11:15" x14ac:dyDescent="0.2">
      <c r="K331" s="148" t="str">
        <f t="shared" si="6"/>
        <v>Continuing Lecturer 1/9th (1633) - 29 - 2026-27</v>
      </c>
      <c r="L331" s="145" t="s">
        <v>169</v>
      </c>
      <c r="M331" s="146">
        <v>29</v>
      </c>
      <c r="N331" s="149" t="s">
        <v>200</v>
      </c>
      <c r="O331" s="47">
        <v>170623</v>
      </c>
    </row>
    <row r="332" spans="11:15" x14ac:dyDescent="0.2">
      <c r="K332" s="148" t="str">
        <f t="shared" si="6"/>
        <v>Continuing Lecturer 1/9th (1633) - 30 - 2026-27</v>
      </c>
      <c r="L332" s="145" t="s">
        <v>169</v>
      </c>
      <c r="M332" s="146">
        <v>30</v>
      </c>
      <c r="N332" s="149" t="s">
        <v>200</v>
      </c>
      <c r="O332" s="47">
        <v>175742</v>
      </c>
    </row>
    <row r="333" spans="11:15" x14ac:dyDescent="0.2">
      <c r="K333" s="148" t="str">
        <f t="shared" si="6"/>
        <v>Continuing Lecturer 1/9th (1633) - 31 - 2026-27</v>
      </c>
      <c r="L333" s="145" t="s">
        <v>169</v>
      </c>
      <c r="M333" s="146">
        <v>31</v>
      </c>
      <c r="N333" s="149" t="s">
        <v>200</v>
      </c>
      <c r="O333" s="47">
        <v>181015</v>
      </c>
    </row>
    <row r="334" spans="11:15" x14ac:dyDescent="0.2">
      <c r="K334" s="148" t="str">
        <f t="shared" si="6"/>
        <v>Continuing Lecturer 1/9th (1633) - 32 - 2026-27</v>
      </c>
      <c r="L334" s="145" t="s">
        <v>169</v>
      </c>
      <c r="M334" s="146">
        <v>32</v>
      </c>
      <c r="N334" s="149" t="s">
        <v>200</v>
      </c>
      <c r="O334" s="47">
        <v>186446</v>
      </c>
    </row>
    <row r="335" spans="11:15" x14ac:dyDescent="0.2">
      <c r="K335" s="148" t="str">
        <f t="shared" si="6"/>
        <v>Continuing Lecturer 1/9th (1633) - 33 - 2026-27</v>
      </c>
      <c r="L335" s="145" t="s">
        <v>169</v>
      </c>
      <c r="M335" s="146">
        <v>33</v>
      </c>
      <c r="N335" s="149" t="s">
        <v>200</v>
      </c>
      <c r="O335" s="152">
        <v>192039</v>
      </c>
    </row>
    <row r="336" spans="11:15" x14ac:dyDescent="0.2">
      <c r="K336" s="148" t="str">
        <f t="shared" si="6"/>
        <v>Continuing Lecturer 1/9th (1633) - 34 - 2026-27</v>
      </c>
      <c r="L336" s="145" t="s">
        <v>169</v>
      </c>
      <c r="M336" s="146">
        <v>34</v>
      </c>
      <c r="N336" s="149" t="s">
        <v>200</v>
      </c>
      <c r="O336" s="152">
        <v>197800</v>
      </c>
    </row>
    <row r="337" spans="11:15" x14ac:dyDescent="0.2">
      <c r="K337" s="148" t="str">
        <f t="shared" si="6"/>
        <v>Continuing Lecturer 1/9th (1633) - 35 - 2026-27</v>
      </c>
      <c r="L337" s="145" t="s">
        <v>169</v>
      </c>
      <c r="M337" s="146">
        <v>35</v>
      </c>
      <c r="N337" s="149" t="s">
        <v>200</v>
      </c>
      <c r="O337" s="152">
        <v>203733</v>
      </c>
    </row>
    <row r="338" spans="11:15" ht="16" thickBot="1" x14ac:dyDescent="0.25">
      <c r="K338" s="150" t="str">
        <f t="shared" si="6"/>
        <v>Continuing Lecturer 1/9th (1633) - 36 - 2026-27</v>
      </c>
      <c r="L338" s="143" t="s">
        <v>169</v>
      </c>
      <c r="M338" s="144">
        <v>36</v>
      </c>
      <c r="N338" s="151" t="s">
        <v>200</v>
      </c>
      <c r="O338" s="152">
        <v>209844</v>
      </c>
    </row>
    <row r="339" spans="11:15" x14ac:dyDescent="0.2">
      <c r="K339" s="148" t="str">
        <f t="shared" si="6"/>
        <v>Continuing Senior Lecturer (1641) - 1 - 2026-27</v>
      </c>
      <c r="L339" s="145" t="s">
        <v>170</v>
      </c>
      <c r="M339" s="146">
        <v>1</v>
      </c>
      <c r="N339" s="149" t="s">
        <v>200</v>
      </c>
      <c r="O339" s="47">
        <v>89047</v>
      </c>
    </row>
    <row r="340" spans="11:15" x14ac:dyDescent="0.2">
      <c r="K340" s="148" t="str">
        <f t="shared" si="6"/>
        <v>Continuing Senior Lecturer (1641) - 2 - 2026-27</v>
      </c>
      <c r="L340" s="145" t="s">
        <v>170</v>
      </c>
      <c r="M340" s="146">
        <v>2</v>
      </c>
      <c r="N340" s="149" t="s">
        <v>200</v>
      </c>
      <c r="O340" s="47">
        <v>91718</v>
      </c>
    </row>
    <row r="341" spans="11:15" x14ac:dyDescent="0.2">
      <c r="K341" s="148" t="str">
        <f t="shared" si="6"/>
        <v>Continuing Senior Lecturer (1641) - 3 - 2026-27</v>
      </c>
      <c r="L341" s="145" t="s">
        <v>170</v>
      </c>
      <c r="M341" s="146">
        <v>3</v>
      </c>
      <c r="N341" s="149" t="s">
        <v>200</v>
      </c>
      <c r="O341" s="47">
        <v>94470</v>
      </c>
    </row>
    <row r="342" spans="11:15" x14ac:dyDescent="0.2">
      <c r="K342" s="148" t="str">
        <f t="shared" si="6"/>
        <v>Continuing Senior Lecturer (1641) - 4 - 2026-27</v>
      </c>
      <c r="L342" s="145" t="s">
        <v>170</v>
      </c>
      <c r="M342" s="146">
        <v>4</v>
      </c>
      <c r="N342" s="149" t="s">
        <v>200</v>
      </c>
      <c r="O342" s="47">
        <v>97304</v>
      </c>
    </row>
    <row r="343" spans="11:15" x14ac:dyDescent="0.2">
      <c r="K343" s="148" t="str">
        <f t="shared" si="6"/>
        <v>Continuing Senior Lecturer (1641) - 5 - 2026-27</v>
      </c>
      <c r="L343" s="145" t="s">
        <v>170</v>
      </c>
      <c r="M343" s="146">
        <v>5</v>
      </c>
      <c r="N343" s="149" t="s">
        <v>200</v>
      </c>
      <c r="O343" s="47">
        <v>100224</v>
      </c>
    </row>
    <row r="344" spans="11:15" x14ac:dyDescent="0.2">
      <c r="K344" s="148" t="str">
        <f t="shared" si="6"/>
        <v>Continuing Senior Lecturer (1641) - 6 - 2026-27</v>
      </c>
      <c r="L344" s="145" t="s">
        <v>170</v>
      </c>
      <c r="M344" s="146">
        <v>6</v>
      </c>
      <c r="N344" s="149" t="s">
        <v>200</v>
      </c>
      <c r="O344" s="47">
        <v>103230</v>
      </c>
    </row>
    <row r="345" spans="11:15" x14ac:dyDescent="0.2">
      <c r="K345" s="148" t="str">
        <f t="shared" si="6"/>
        <v>Continuing Senior Lecturer (1641) - 7 - 2026-27</v>
      </c>
      <c r="L345" s="145" t="s">
        <v>170</v>
      </c>
      <c r="M345" s="146">
        <v>7</v>
      </c>
      <c r="N345" s="149" t="s">
        <v>200</v>
      </c>
      <c r="O345" s="47">
        <v>106326</v>
      </c>
    </row>
    <row r="346" spans="11:15" x14ac:dyDescent="0.2">
      <c r="K346" s="148" t="str">
        <f t="shared" si="6"/>
        <v>Continuing Senior Lecturer (1641) - 8 - 2026-27</v>
      </c>
      <c r="L346" s="145" t="s">
        <v>170</v>
      </c>
      <c r="M346" s="146">
        <v>8</v>
      </c>
      <c r="N346" s="149" t="s">
        <v>200</v>
      </c>
      <c r="O346" s="47">
        <v>109516</v>
      </c>
    </row>
    <row r="347" spans="11:15" x14ac:dyDescent="0.2">
      <c r="K347" s="148" t="str">
        <f t="shared" si="6"/>
        <v>Continuing Senior Lecturer (1641) - 9 - 2026-27</v>
      </c>
      <c r="L347" s="145" t="s">
        <v>170</v>
      </c>
      <c r="M347" s="146">
        <v>9</v>
      </c>
      <c r="N347" s="149" t="s">
        <v>200</v>
      </c>
      <c r="O347" s="47">
        <v>112802</v>
      </c>
    </row>
    <row r="348" spans="11:15" x14ac:dyDescent="0.2">
      <c r="K348" s="148" t="str">
        <f t="shared" si="6"/>
        <v>Continuing Senior Lecturer (1641) - 10 - 2026-27</v>
      </c>
      <c r="L348" s="145" t="s">
        <v>170</v>
      </c>
      <c r="M348" s="146">
        <v>10</v>
      </c>
      <c r="N348" s="149" t="s">
        <v>200</v>
      </c>
      <c r="O348" s="47">
        <v>116187</v>
      </c>
    </row>
    <row r="349" spans="11:15" x14ac:dyDescent="0.2">
      <c r="K349" s="148" t="str">
        <f t="shared" si="6"/>
        <v>Continuing Senior Lecturer (1641) - 11 - 2026-27</v>
      </c>
      <c r="L349" s="145" t="s">
        <v>170</v>
      </c>
      <c r="M349" s="146">
        <v>11</v>
      </c>
      <c r="N349" s="149" t="s">
        <v>200</v>
      </c>
      <c r="O349" s="47">
        <v>119672</v>
      </c>
    </row>
    <row r="350" spans="11:15" x14ac:dyDescent="0.2">
      <c r="K350" s="148" t="str">
        <f t="shared" si="6"/>
        <v>Continuing Senior Lecturer (1641) - 12 - 2026-27</v>
      </c>
      <c r="L350" s="145" t="s">
        <v>170</v>
      </c>
      <c r="M350" s="146">
        <v>12</v>
      </c>
      <c r="N350" s="149" t="s">
        <v>200</v>
      </c>
      <c r="O350" s="47">
        <v>123262</v>
      </c>
    </row>
    <row r="351" spans="11:15" x14ac:dyDescent="0.2">
      <c r="K351" s="148" t="str">
        <f t="shared" si="6"/>
        <v>Continuing Senior Lecturer (1641) - 13 - 2026-27</v>
      </c>
      <c r="L351" s="145" t="s">
        <v>170</v>
      </c>
      <c r="M351" s="146">
        <v>13</v>
      </c>
      <c r="N351" s="149" t="s">
        <v>200</v>
      </c>
      <c r="O351" s="47">
        <v>126960</v>
      </c>
    </row>
    <row r="352" spans="11:15" x14ac:dyDescent="0.2">
      <c r="K352" s="148" t="str">
        <f t="shared" si="6"/>
        <v>Continuing Senior Lecturer (1641) - 14 - 2026-27</v>
      </c>
      <c r="L352" s="145" t="s">
        <v>170</v>
      </c>
      <c r="M352" s="146">
        <v>14</v>
      </c>
      <c r="N352" s="149" t="s">
        <v>200</v>
      </c>
      <c r="O352" s="47">
        <v>130768</v>
      </c>
    </row>
    <row r="353" spans="11:15" x14ac:dyDescent="0.2">
      <c r="K353" s="148" t="str">
        <f t="shared" si="6"/>
        <v>Continuing Senior Lecturer (1641) - 15 - 2026-27</v>
      </c>
      <c r="L353" s="145" t="s">
        <v>170</v>
      </c>
      <c r="M353" s="146">
        <v>15</v>
      </c>
      <c r="N353" s="149" t="s">
        <v>200</v>
      </c>
      <c r="O353" s="47">
        <v>134692</v>
      </c>
    </row>
    <row r="354" spans="11:15" x14ac:dyDescent="0.2">
      <c r="K354" s="148" t="str">
        <f t="shared" si="6"/>
        <v>Continuing Senior Lecturer (1641) - 16 - 2026-27</v>
      </c>
      <c r="L354" s="145" t="s">
        <v>170</v>
      </c>
      <c r="M354" s="146">
        <v>16</v>
      </c>
      <c r="N354" s="149" t="s">
        <v>200</v>
      </c>
      <c r="O354" s="47">
        <v>138733</v>
      </c>
    </row>
    <row r="355" spans="11:15" x14ac:dyDescent="0.2">
      <c r="K355" s="148" t="str">
        <f t="shared" si="6"/>
        <v>Continuing Senior Lecturer (1641) - 17 - 2026-27</v>
      </c>
      <c r="L355" s="145" t="s">
        <v>170</v>
      </c>
      <c r="M355" s="146">
        <v>17</v>
      </c>
      <c r="N355" s="149" t="s">
        <v>200</v>
      </c>
      <c r="O355" s="47">
        <v>142894</v>
      </c>
    </row>
    <row r="356" spans="11:15" x14ac:dyDescent="0.2">
      <c r="K356" s="148" t="str">
        <f t="shared" si="6"/>
        <v>Continuing Senior Lecturer (1641) - 18 - 2026-27</v>
      </c>
      <c r="L356" s="145" t="s">
        <v>170</v>
      </c>
      <c r="M356" s="146">
        <v>18</v>
      </c>
      <c r="N356" s="149" t="s">
        <v>200</v>
      </c>
      <c r="O356" s="47">
        <v>147181</v>
      </c>
    </row>
    <row r="357" spans="11:15" x14ac:dyDescent="0.2">
      <c r="K357" s="148" t="str">
        <f t="shared" si="6"/>
        <v>Continuing Senior Lecturer (1641) - 19 - 2026-27</v>
      </c>
      <c r="L357" s="145" t="s">
        <v>170</v>
      </c>
      <c r="M357" s="146">
        <v>19</v>
      </c>
      <c r="N357" s="149" t="s">
        <v>200</v>
      </c>
      <c r="O357" s="47">
        <v>151597</v>
      </c>
    </row>
    <row r="358" spans="11:15" x14ac:dyDescent="0.2">
      <c r="K358" s="148" t="str">
        <f t="shared" si="6"/>
        <v>Continuing Senior Lecturer (1641) - 20 - 2026-27</v>
      </c>
      <c r="L358" s="145" t="s">
        <v>170</v>
      </c>
      <c r="M358" s="146">
        <v>20</v>
      </c>
      <c r="N358" s="149" t="s">
        <v>200</v>
      </c>
      <c r="O358" s="47">
        <v>156145</v>
      </c>
    </row>
    <row r="359" spans="11:15" x14ac:dyDescent="0.2">
      <c r="K359" s="148" t="str">
        <f t="shared" si="6"/>
        <v>Continuing Senior Lecturer (1641) - 21 - 2026-27</v>
      </c>
      <c r="L359" s="145" t="s">
        <v>170</v>
      </c>
      <c r="M359" s="146">
        <v>21</v>
      </c>
      <c r="N359" s="149" t="s">
        <v>200</v>
      </c>
      <c r="O359" s="47">
        <v>160829</v>
      </c>
    </row>
    <row r="360" spans="11:15" x14ac:dyDescent="0.2">
      <c r="K360" s="148" t="str">
        <f t="shared" si="6"/>
        <v>Continuing Senior Lecturer (1641) - 22 - 2026-27</v>
      </c>
      <c r="L360" s="145" t="s">
        <v>170</v>
      </c>
      <c r="M360" s="146">
        <v>22</v>
      </c>
      <c r="N360" s="149" t="s">
        <v>200</v>
      </c>
      <c r="O360" s="47">
        <v>165654</v>
      </c>
    </row>
    <row r="361" spans="11:15" x14ac:dyDescent="0.2">
      <c r="K361" s="148" t="str">
        <f t="shared" si="6"/>
        <v>Continuing Senior Lecturer (1641) - 23 - 2026-27</v>
      </c>
      <c r="L361" s="145" t="s">
        <v>170</v>
      </c>
      <c r="M361" s="146">
        <v>23</v>
      </c>
      <c r="N361" s="149" t="s">
        <v>200</v>
      </c>
      <c r="O361" s="47">
        <v>170623</v>
      </c>
    </row>
    <row r="362" spans="11:15" x14ac:dyDescent="0.2">
      <c r="K362" s="148" t="str">
        <f t="shared" si="6"/>
        <v>Continuing Senior Lecturer (1641) - 24 - 2026-27</v>
      </c>
      <c r="L362" s="145" t="s">
        <v>170</v>
      </c>
      <c r="M362" s="146">
        <v>24</v>
      </c>
      <c r="N362" s="149" t="s">
        <v>200</v>
      </c>
      <c r="O362" s="47">
        <v>175742</v>
      </c>
    </row>
    <row r="363" spans="11:15" x14ac:dyDescent="0.2">
      <c r="K363" s="148" t="str">
        <f t="shared" si="6"/>
        <v>Continuing Senior Lecturer (1641) - 25 - 2026-27</v>
      </c>
      <c r="L363" s="145" t="s">
        <v>170</v>
      </c>
      <c r="M363" s="146">
        <v>25</v>
      </c>
      <c r="N363" s="149" t="s">
        <v>200</v>
      </c>
      <c r="O363" s="47">
        <v>181015</v>
      </c>
    </row>
    <row r="364" spans="11:15" x14ac:dyDescent="0.2">
      <c r="K364" s="148" t="str">
        <f t="shared" si="6"/>
        <v>Continuing Senior Lecturer (1641) - 26 - 2026-27</v>
      </c>
      <c r="L364" s="145" t="s">
        <v>170</v>
      </c>
      <c r="M364" s="146">
        <v>26</v>
      </c>
      <c r="N364" s="149" t="s">
        <v>200</v>
      </c>
      <c r="O364" s="47">
        <v>186446</v>
      </c>
    </row>
    <row r="365" spans="11:15" x14ac:dyDescent="0.2">
      <c r="K365" s="148" t="str">
        <f t="shared" si="6"/>
        <v>Continuing Senior Lecturer (1641) - 27 - 2026-27</v>
      </c>
      <c r="L365" s="145" t="s">
        <v>170</v>
      </c>
      <c r="M365" s="146">
        <v>27</v>
      </c>
      <c r="N365" s="149" t="s">
        <v>200</v>
      </c>
      <c r="O365" s="152">
        <v>192039</v>
      </c>
    </row>
    <row r="366" spans="11:15" x14ac:dyDescent="0.2">
      <c r="K366" s="148" t="str">
        <f t="shared" si="6"/>
        <v>Continuing Senior Lecturer (1641) - 28 - 2026-27</v>
      </c>
      <c r="L366" s="145" t="s">
        <v>170</v>
      </c>
      <c r="M366" s="146">
        <v>28</v>
      </c>
      <c r="N366" s="149" t="s">
        <v>200</v>
      </c>
      <c r="O366" s="152">
        <v>197800</v>
      </c>
    </row>
    <row r="367" spans="11:15" x14ac:dyDescent="0.2">
      <c r="K367" s="148" t="str">
        <f t="shared" si="6"/>
        <v>Continuing Senior Lecturer (1641) - 29 - 2026-27</v>
      </c>
      <c r="L367" s="145" t="s">
        <v>170</v>
      </c>
      <c r="M367" s="146">
        <v>29</v>
      </c>
      <c r="N367" s="149" t="s">
        <v>200</v>
      </c>
      <c r="O367" s="152">
        <v>203733</v>
      </c>
    </row>
    <row r="368" spans="11:15" ht="16" thickBot="1" x14ac:dyDescent="0.25">
      <c r="K368" s="150" t="str">
        <f t="shared" si="6"/>
        <v>Continuing Senior Lecturer (1641) - 30 - 2026-27</v>
      </c>
      <c r="L368" s="143" t="s">
        <v>170</v>
      </c>
      <c r="M368" s="144">
        <v>30</v>
      </c>
      <c r="N368" s="151" t="s">
        <v>200</v>
      </c>
      <c r="O368" s="152">
        <v>209844</v>
      </c>
    </row>
    <row r="369" spans="11:15" x14ac:dyDescent="0.2">
      <c r="K369" s="148" t="str">
        <f t="shared" si="6"/>
        <v>Continuing Senior Lecturer 1/9th (1643) - 1 - 2026-27</v>
      </c>
      <c r="L369" s="145" t="s">
        <v>171</v>
      </c>
      <c r="M369" s="146">
        <v>1</v>
      </c>
      <c r="N369" s="149" t="s">
        <v>200</v>
      </c>
      <c r="O369" s="47">
        <v>89047</v>
      </c>
    </row>
    <row r="370" spans="11:15" x14ac:dyDescent="0.2">
      <c r="K370" s="148" t="str">
        <f t="shared" si="6"/>
        <v>Continuing Senior Lecturer 1/9th (1643) - 2 - 2026-27</v>
      </c>
      <c r="L370" s="145" t="s">
        <v>171</v>
      </c>
      <c r="M370" s="146">
        <v>2</v>
      </c>
      <c r="N370" s="149" t="s">
        <v>200</v>
      </c>
      <c r="O370" s="47">
        <v>91718</v>
      </c>
    </row>
    <row r="371" spans="11:15" x14ac:dyDescent="0.2">
      <c r="K371" s="148" t="str">
        <f t="shared" si="6"/>
        <v>Continuing Senior Lecturer 1/9th (1643) - 3 - 2026-27</v>
      </c>
      <c r="L371" s="145" t="s">
        <v>171</v>
      </c>
      <c r="M371" s="146">
        <v>3</v>
      </c>
      <c r="N371" s="149" t="s">
        <v>200</v>
      </c>
      <c r="O371" s="47">
        <v>94470</v>
      </c>
    </row>
    <row r="372" spans="11:15" x14ac:dyDescent="0.2">
      <c r="K372" s="148" t="str">
        <f t="shared" si="6"/>
        <v>Continuing Senior Lecturer 1/9th (1643) - 4 - 2026-27</v>
      </c>
      <c r="L372" s="145" t="s">
        <v>171</v>
      </c>
      <c r="M372" s="146">
        <v>4</v>
      </c>
      <c r="N372" s="149" t="s">
        <v>200</v>
      </c>
      <c r="O372" s="47">
        <v>97304</v>
      </c>
    </row>
    <row r="373" spans="11:15" x14ac:dyDescent="0.2">
      <c r="K373" s="148" t="str">
        <f t="shared" si="6"/>
        <v>Continuing Senior Lecturer 1/9th (1643) - 5 - 2026-27</v>
      </c>
      <c r="L373" s="145" t="s">
        <v>171</v>
      </c>
      <c r="M373" s="146">
        <v>5</v>
      </c>
      <c r="N373" s="149" t="s">
        <v>200</v>
      </c>
      <c r="O373" s="47">
        <v>100224</v>
      </c>
    </row>
    <row r="374" spans="11:15" x14ac:dyDescent="0.2">
      <c r="K374" s="148" t="str">
        <f t="shared" si="6"/>
        <v>Continuing Senior Lecturer 1/9th (1643) - 6 - 2026-27</v>
      </c>
      <c r="L374" s="145" t="s">
        <v>171</v>
      </c>
      <c r="M374" s="146">
        <v>6</v>
      </c>
      <c r="N374" s="149" t="s">
        <v>200</v>
      </c>
      <c r="O374" s="47">
        <v>103230</v>
      </c>
    </row>
    <row r="375" spans="11:15" x14ac:dyDescent="0.2">
      <c r="K375" s="148" t="str">
        <f t="shared" si="6"/>
        <v>Continuing Senior Lecturer 1/9th (1643) - 7 - 2026-27</v>
      </c>
      <c r="L375" s="145" t="s">
        <v>171</v>
      </c>
      <c r="M375" s="146">
        <v>7</v>
      </c>
      <c r="N375" s="149" t="s">
        <v>200</v>
      </c>
      <c r="O375" s="47">
        <v>106326</v>
      </c>
    </row>
    <row r="376" spans="11:15" x14ac:dyDescent="0.2">
      <c r="K376" s="148" t="str">
        <f t="shared" si="6"/>
        <v>Continuing Senior Lecturer 1/9th (1643) - 8 - 2026-27</v>
      </c>
      <c r="L376" s="145" t="s">
        <v>171</v>
      </c>
      <c r="M376" s="146">
        <v>8</v>
      </c>
      <c r="N376" s="149" t="s">
        <v>200</v>
      </c>
      <c r="O376" s="47">
        <v>109516</v>
      </c>
    </row>
    <row r="377" spans="11:15" x14ac:dyDescent="0.2">
      <c r="K377" s="148" t="str">
        <f t="shared" si="6"/>
        <v>Continuing Senior Lecturer 1/9th (1643) - 9 - 2026-27</v>
      </c>
      <c r="L377" s="145" t="s">
        <v>171</v>
      </c>
      <c r="M377" s="146">
        <v>9</v>
      </c>
      <c r="N377" s="149" t="s">
        <v>200</v>
      </c>
      <c r="O377" s="47">
        <v>112802</v>
      </c>
    </row>
    <row r="378" spans="11:15" x14ac:dyDescent="0.2">
      <c r="K378" s="148" t="str">
        <f t="shared" si="6"/>
        <v>Continuing Senior Lecturer 1/9th (1643) - 10 - 2026-27</v>
      </c>
      <c r="L378" s="145" t="s">
        <v>171</v>
      </c>
      <c r="M378" s="146">
        <v>10</v>
      </c>
      <c r="N378" s="149" t="s">
        <v>200</v>
      </c>
      <c r="O378" s="47">
        <v>116187</v>
      </c>
    </row>
    <row r="379" spans="11:15" x14ac:dyDescent="0.2">
      <c r="K379" s="148" t="str">
        <f t="shared" si="6"/>
        <v>Continuing Senior Lecturer 1/9th (1643) - 11 - 2026-27</v>
      </c>
      <c r="L379" s="145" t="s">
        <v>171</v>
      </c>
      <c r="M379" s="146">
        <v>11</v>
      </c>
      <c r="N379" s="149" t="s">
        <v>200</v>
      </c>
      <c r="O379" s="47">
        <v>119672</v>
      </c>
    </row>
    <row r="380" spans="11:15" x14ac:dyDescent="0.2">
      <c r="K380" s="148" t="str">
        <f t="shared" si="6"/>
        <v>Continuing Senior Lecturer 1/9th (1643) - 12 - 2026-27</v>
      </c>
      <c r="L380" s="145" t="s">
        <v>171</v>
      </c>
      <c r="M380" s="146">
        <v>12</v>
      </c>
      <c r="N380" s="149" t="s">
        <v>200</v>
      </c>
      <c r="O380" s="47">
        <v>123262</v>
      </c>
    </row>
    <row r="381" spans="11:15" x14ac:dyDescent="0.2">
      <c r="K381" s="148" t="str">
        <f t="shared" si="6"/>
        <v>Continuing Senior Lecturer 1/9th (1643) - 13 - 2026-27</v>
      </c>
      <c r="L381" s="145" t="s">
        <v>171</v>
      </c>
      <c r="M381" s="146">
        <v>13</v>
      </c>
      <c r="N381" s="149" t="s">
        <v>200</v>
      </c>
      <c r="O381" s="47">
        <v>126960</v>
      </c>
    </row>
    <row r="382" spans="11:15" x14ac:dyDescent="0.2">
      <c r="K382" s="148" t="str">
        <f t="shared" si="6"/>
        <v>Continuing Senior Lecturer 1/9th (1643) - 14 - 2026-27</v>
      </c>
      <c r="L382" s="145" t="s">
        <v>171</v>
      </c>
      <c r="M382" s="146">
        <v>14</v>
      </c>
      <c r="N382" s="149" t="s">
        <v>200</v>
      </c>
      <c r="O382" s="47">
        <v>130768</v>
      </c>
    </row>
    <row r="383" spans="11:15" x14ac:dyDescent="0.2">
      <c r="K383" s="148" t="str">
        <f t="shared" si="6"/>
        <v>Continuing Senior Lecturer 1/9th (1643) - 15 - 2026-27</v>
      </c>
      <c r="L383" s="145" t="s">
        <v>171</v>
      </c>
      <c r="M383" s="146">
        <v>15</v>
      </c>
      <c r="N383" s="149" t="s">
        <v>200</v>
      </c>
      <c r="O383" s="47">
        <v>134692</v>
      </c>
    </row>
    <row r="384" spans="11:15" x14ac:dyDescent="0.2">
      <c r="K384" s="148" t="str">
        <f t="shared" si="6"/>
        <v>Continuing Senior Lecturer 1/9th (1643) - 16 - 2026-27</v>
      </c>
      <c r="L384" s="145" t="s">
        <v>171</v>
      </c>
      <c r="M384" s="146">
        <v>16</v>
      </c>
      <c r="N384" s="149" t="s">
        <v>200</v>
      </c>
      <c r="O384" s="47">
        <v>138733</v>
      </c>
    </row>
    <row r="385" spans="11:15" x14ac:dyDescent="0.2">
      <c r="K385" s="148" t="str">
        <f t="shared" si="6"/>
        <v>Continuing Senior Lecturer 1/9th (1643) - 17 - 2026-27</v>
      </c>
      <c r="L385" s="145" t="s">
        <v>171</v>
      </c>
      <c r="M385" s="146">
        <v>17</v>
      </c>
      <c r="N385" s="149" t="s">
        <v>200</v>
      </c>
      <c r="O385" s="47">
        <v>142894</v>
      </c>
    </row>
    <row r="386" spans="11:15" x14ac:dyDescent="0.2">
      <c r="K386" s="148" t="str">
        <f t="shared" si="6"/>
        <v>Continuing Senior Lecturer 1/9th (1643) - 18 - 2026-27</v>
      </c>
      <c r="L386" s="145" t="s">
        <v>171</v>
      </c>
      <c r="M386" s="146">
        <v>18</v>
      </c>
      <c r="N386" s="149" t="s">
        <v>200</v>
      </c>
      <c r="O386" s="47">
        <v>147181</v>
      </c>
    </row>
    <row r="387" spans="11:15" x14ac:dyDescent="0.2">
      <c r="K387" s="148" t="str">
        <f t="shared" si="6"/>
        <v>Continuing Senior Lecturer 1/9th (1643) - 19 - 2026-27</v>
      </c>
      <c r="L387" s="145" t="s">
        <v>171</v>
      </c>
      <c r="M387" s="146">
        <v>19</v>
      </c>
      <c r="N387" s="149" t="s">
        <v>200</v>
      </c>
      <c r="O387" s="47">
        <v>151597</v>
      </c>
    </row>
    <row r="388" spans="11:15" x14ac:dyDescent="0.2">
      <c r="K388" s="148" t="str">
        <f t="shared" si="6"/>
        <v>Continuing Senior Lecturer 1/9th (1643) - 20 - 2026-27</v>
      </c>
      <c r="L388" s="145" t="s">
        <v>171</v>
      </c>
      <c r="M388" s="146">
        <v>20</v>
      </c>
      <c r="N388" s="149" t="s">
        <v>200</v>
      </c>
      <c r="O388" s="47">
        <v>156145</v>
      </c>
    </row>
    <row r="389" spans="11:15" x14ac:dyDescent="0.2">
      <c r="K389" s="148" t="str">
        <f t="shared" si="6"/>
        <v>Continuing Senior Lecturer 1/9th (1643) - 21 - 2026-27</v>
      </c>
      <c r="L389" s="145" t="s">
        <v>171</v>
      </c>
      <c r="M389" s="146">
        <v>21</v>
      </c>
      <c r="N389" s="149" t="s">
        <v>200</v>
      </c>
      <c r="O389" s="47">
        <v>160829</v>
      </c>
    </row>
    <row r="390" spans="11:15" x14ac:dyDescent="0.2">
      <c r="K390" s="148" t="str">
        <f t="shared" si="6"/>
        <v>Continuing Senior Lecturer 1/9th (1643) - 22 - 2026-27</v>
      </c>
      <c r="L390" s="145" t="s">
        <v>171</v>
      </c>
      <c r="M390" s="146">
        <v>22</v>
      </c>
      <c r="N390" s="149" t="s">
        <v>200</v>
      </c>
      <c r="O390" s="47">
        <v>165654</v>
      </c>
    </row>
    <row r="391" spans="11:15" x14ac:dyDescent="0.2">
      <c r="K391" s="148" t="str">
        <f t="shared" si="6"/>
        <v>Continuing Senior Lecturer 1/9th (1643) - 23 - 2026-27</v>
      </c>
      <c r="L391" s="145" t="s">
        <v>171</v>
      </c>
      <c r="M391" s="146">
        <v>23</v>
      </c>
      <c r="N391" s="149" t="s">
        <v>200</v>
      </c>
      <c r="O391" s="47">
        <v>170623</v>
      </c>
    </row>
    <row r="392" spans="11:15" x14ac:dyDescent="0.2">
      <c r="K392" s="148" t="str">
        <f t="shared" ref="K392:K398" si="7">L392&amp;" - "&amp;M392&amp;" - "&amp;N392</f>
        <v>Continuing Senior Lecturer 1/9th (1643) - 24 - 2026-27</v>
      </c>
      <c r="L392" s="145" t="s">
        <v>171</v>
      </c>
      <c r="M392" s="146">
        <v>24</v>
      </c>
      <c r="N392" s="149" t="s">
        <v>200</v>
      </c>
      <c r="O392" s="47">
        <v>175742</v>
      </c>
    </row>
    <row r="393" spans="11:15" x14ac:dyDescent="0.2">
      <c r="K393" s="148" t="str">
        <f t="shared" si="7"/>
        <v>Continuing Senior Lecturer 1/9th (1643) - 25 - 2026-27</v>
      </c>
      <c r="L393" s="145" t="s">
        <v>171</v>
      </c>
      <c r="M393" s="146">
        <v>25</v>
      </c>
      <c r="N393" s="149" t="s">
        <v>200</v>
      </c>
      <c r="O393" s="47">
        <v>181015</v>
      </c>
    </row>
    <row r="394" spans="11:15" x14ac:dyDescent="0.2">
      <c r="K394" s="148" t="str">
        <f t="shared" si="7"/>
        <v>Continuing Senior Lecturer 1/9th (1643) - 26 - 2026-27</v>
      </c>
      <c r="L394" s="145" t="s">
        <v>171</v>
      </c>
      <c r="M394" s="146">
        <v>26</v>
      </c>
      <c r="N394" s="149" t="s">
        <v>200</v>
      </c>
      <c r="O394" s="47">
        <v>186446</v>
      </c>
    </row>
    <row r="395" spans="11:15" x14ac:dyDescent="0.2">
      <c r="K395" s="148" t="str">
        <f t="shared" si="7"/>
        <v>Continuing Senior Lecturer 1/9th (1643) - 27 - 2026-27</v>
      </c>
      <c r="L395" s="145" t="s">
        <v>171</v>
      </c>
      <c r="M395" s="146">
        <v>27</v>
      </c>
      <c r="N395" s="149" t="s">
        <v>200</v>
      </c>
      <c r="O395" s="152">
        <v>192039</v>
      </c>
    </row>
    <row r="396" spans="11:15" x14ac:dyDescent="0.2">
      <c r="K396" s="148" t="str">
        <f t="shared" si="7"/>
        <v>Continuing Senior Lecturer 1/9th (1643) - 28 - 2026-27</v>
      </c>
      <c r="L396" s="145" t="s">
        <v>171</v>
      </c>
      <c r="M396" s="146">
        <v>28</v>
      </c>
      <c r="N396" s="149" t="s">
        <v>200</v>
      </c>
      <c r="O396" s="152">
        <v>197800</v>
      </c>
    </row>
    <row r="397" spans="11:15" x14ac:dyDescent="0.2">
      <c r="K397" s="148" t="str">
        <f t="shared" si="7"/>
        <v>Continuing Senior Lecturer 1/9th (1643) - 29 - 2026-27</v>
      </c>
      <c r="L397" s="145" t="s">
        <v>171</v>
      </c>
      <c r="M397" s="146">
        <v>29</v>
      </c>
      <c r="N397" s="149" t="s">
        <v>200</v>
      </c>
      <c r="O397" s="152">
        <v>203733</v>
      </c>
    </row>
    <row r="398" spans="11:15" ht="16" thickBot="1" x14ac:dyDescent="0.25">
      <c r="K398" s="150" t="str">
        <f t="shared" si="7"/>
        <v>Continuing Senior Lecturer 1/9th (1643) - 30 - 2026-27</v>
      </c>
      <c r="L398" s="143" t="s">
        <v>171</v>
      </c>
      <c r="M398" s="144">
        <v>30</v>
      </c>
      <c r="N398" s="151" t="s">
        <v>200</v>
      </c>
      <c r="O398" s="152">
        <v>209844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DEPT-AP form</vt:lpstr>
      <vt:lpstr>DEPT-course info</vt:lpstr>
      <vt:lpstr>College Analyst</vt:lpstr>
      <vt:lpstr>database info</vt:lpstr>
      <vt:lpstr>validation</vt:lpstr>
      <vt:lpstr>'DEPT-AP form'!Print_Area</vt:lpstr>
      <vt:lpstr>'DEPT-course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Lum - Letters &amp; Science</dc:creator>
  <cp:lastModifiedBy>Microsoft Office User</cp:lastModifiedBy>
  <cp:lastPrinted>2024-01-31T18:37:44Z</cp:lastPrinted>
  <dcterms:created xsi:type="dcterms:W3CDTF">2018-08-01T18:58:56Z</dcterms:created>
  <dcterms:modified xsi:type="dcterms:W3CDTF">2024-10-25T20:53:56Z</dcterms:modified>
</cp:coreProperties>
</file>